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min/Desktop/Гонки ривьера/2020/Марафон 7ч/"/>
    </mc:Choice>
  </mc:AlternateContent>
  <xr:revisionPtr revIDLastSave="0" documentId="12_ncr:500000_{26181DA8-9D12-7A4D-B180-16F8D0BB460D}" xr6:coauthVersionLast="31" xr6:coauthVersionMax="31" xr10:uidLastSave="{00000000-0000-0000-0000-000000000000}"/>
  <bookViews>
    <workbookView xWindow="3000" yWindow="440" windowWidth="35400" windowHeight="22080" tabRatio="925" activeTab="8" xr2:uid="{00000000-000D-0000-FFFF-FFFF00000000}"/>
  </bookViews>
  <sheets>
    <sheet name="Результаты" sheetId="8" r:id="rId1"/>
    <sheet name="Питы-Штрафы-Компенсации" sheetId="17" r:id="rId2"/>
    <sheet name="KartFreedom " sheetId="1" r:id="rId3"/>
    <sheet name="KartFreedom Junior" sheetId="11" r:id="rId4"/>
    <sheet name="Ingul Kart RT" sheetId="12" r:id="rId5"/>
    <sheet name="GAT" sheetId="13" r:id="rId6"/>
    <sheet name="Hurricane" sheetId="14" r:id="rId7"/>
    <sheet name="Fossa" sheetId="15" r:id="rId8"/>
    <sheet name="KartFreedom Sport" sheetId="16" r:id="rId9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7" l="1"/>
  <c r="H37" i="17"/>
  <c r="I37" i="17"/>
  <c r="J37" i="17"/>
  <c r="K37" i="17"/>
  <c r="L37" i="17"/>
  <c r="G35" i="17"/>
  <c r="H35" i="17"/>
  <c r="I35" i="17"/>
  <c r="J35" i="17"/>
  <c r="K35" i="17"/>
  <c r="L35" i="17"/>
  <c r="F37" i="17"/>
  <c r="F35" i="17"/>
  <c r="G39" i="17"/>
  <c r="H39" i="17"/>
  <c r="I39" i="17"/>
  <c r="J39" i="17"/>
  <c r="K39" i="17"/>
  <c r="L39" i="17"/>
  <c r="F39" i="17"/>
  <c r="G38" i="17"/>
  <c r="H38" i="17"/>
  <c r="I38" i="17"/>
  <c r="J38" i="17"/>
  <c r="K38" i="17"/>
  <c r="L38" i="17"/>
  <c r="F38" i="17"/>
  <c r="M25" i="17"/>
  <c r="M26" i="17"/>
  <c r="N25" i="17"/>
  <c r="N26" i="17"/>
  <c r="O25" i="17"/>
  <c r="O26" i="17"/>
  <c r="P25" i="17"/>
  <c r="P26" i="17"/>
  <c r="Q25" i="17"/>
  <c r="Q26" i="17"/>
  <c r="R25" i="17"/>
  <c r="R26" i="17"/>
  <c r="L25" i="17"/>
  <c r="L26" i="17"/>
  <c r="R27" i="17"/>
  <c r="Q27" i="17"/>
  <c r="P27" i="17"/>
  <c r="O27" i="17"/>
  <c r="N27" i="17"/>
  <c r="M27" i="17"/>
  <c r="L27" i="17"/>
  <c r="C25" i="17"/>
  <c r="C26" i="17"/>
  <c r="C27" i="17"/>
  <c r="D25" i="17"/>
  <c r="D26" i="17"/>
  <c r="D27" i="17"/>
  <c r="E25" i="17"/>
  <c r="E26" i="17"/>
  <c r="E27" i="17"/>
  <c r="F25" i="17"/>
  <c r="F26" i="17"/>
  <c r="F27" i="17"/>
  <c r="G25" i="17"/>
  <c r="G26" i="17"/>
  <c r="G27" i="17"/>
  <c r="H25" i="17"/>
  <c r="H26" i="17"/>
  <c r="H27" i="17"/>
  <c r="B25" i="17"/>
  <c r="B26" i="17"/>
  <c r="B27" i="17"/>
  <c r="K26" i="16"/>
  <c r="K21" i="16"/>
  <c r="K19" i="16"/>
  <c r="K18" i="16"/>
  <c r="K17" i="16"/>
  <c r="K16" i="16"/>
  <c r="K14" i="16"/>
  <c r="K13" i="16"/>
  <c r="K12" i="16"/>
  <c r="K11" i="16"/>
  <c r="K10" i="16"/>
  <c r="G25" i="16"/>
  <c r="F25" i="16"/>
  <c r="H25" i="16"/>
  <c r="H30" i="16"/>
  <c r="G31" i="16"/>
  <c r="H31" i="16"/>
  <c r="G30" i="16"/>
  <c r="G29" i="16"/>
  <c r="H29" i="16"/>
  <c r="F31" i="16"/>
  <c r="F30" i="16"/>
  <c r="F29" i="16"/>
  <c r="AI69" i="16"/>
  <c r="AI70" i="16"/>
  <c r="AH69" i="16"/>
  <c r="AH70" i="16"/>
  <c r="AG69" i="16"/>
  <c r="AG70" i="16"/>
  <c r="AF69" i="16"/>
  <c r="AF70" i="16"/>
  <c r="AE69" i="16"/>
  <c r="AE70" i="16"/>
  <c r="AD69" i="16"/>
  <c r="AD70" i="16"/>
  <c r="AC69" i="16"/>
  <c r="AC70" i="16"/>
  <c r="AB69" i="16"/>
  <c r="AB70" i="16"/>
  <c r="AA69" i="16"/>
  <c r="AA70" i="16"/>
  <c r="Z69" i="16"/>
  <c r="Z70" i="16"/>
  <c r="Y69" i="16"/>
  <c r="Y70" i="16"/>
  <c r="X69" i="16"/>
  <c r="X70" i="16"/>
  <c r="W69" i="16"/>
  <c r="W70" i="16"/>
  <c r="V69" i="16"/>
  <c r="V70" i="16"/>
  <c r="U69" i="16"/>
  <c r="U70" i="16"/>
  <c r="T69" i="16"/>
  <c r="T70" i="16"/>
  <c r="S69" i="16"/>
  <c r="S70" i="16"/>
  <c r="R69" i="16"/>
  <c r="R70" i="16"/>
  <c r="Q69" i="16"/>
  <c r="Q70" i="16"/>
  <c r="P69" i="16"/>
  <c r="P70" i="16"/>
  <c r="G11" i="16"/>
  <c r="F11" i="16"/>
  <c r="H11" i="16"/>
  <c r="G14" i="16"/>
  <c r="F14" i="16"/>
  <c r="H14" i="16"/>
  <c r="G16" i="16"/>
  <c r="F16" i="16"/>
  <c r="H16" i="16"/>
  <c r="G18" i="16"/>
  <c r="F18" i="16"/>
  <c r="H18" i="16"/>
  <c r="G20" i="16"/>
  <c r="F20" i="16"/>
  <c r="H20" i="16"/>
  <c r="G22" i="16"/>
  <c r="F22" i="16"/>
  <c r="H22" i="16"/>
  <c r="G24" i="16"/>
  <c r="F24" i="16"/>
  <c r="H24" i="16"/>
  <c r="G8" i="16"/>
  <c r="F8" i="16"/>
  <c r="H8" i="16"/>
  <c r="G10" i="16"/>
  <c r="F10" i="16"/>
  <c r="H10" i="16"/>
  <c r="G13" i="16"/>
  <c r="F13" i="16"/>
  <c r="H13" i="16"/>
  <c r="G19" i="16"/>
  <c r="F19" i="16"/>
  <c r="H19" i="16"/>
  <c r="G21" i="16"/>
  <c r="F21" i="16"/>
  <c r="H21" i="16"/>
  <c r="G23" i="16"/>
  <c r="F23" i="16"/>
  <c r="H23" i="16"/>
  <c r="G7" i="16"/>
  <c r="F7" i="16"/>
  <c r="H7" i="16"/>
  <c r="G9" i="16"/>
  <c r="F9" i="16"/>
  <c r="H9" i="16"/>
  <c r="G12" i="16"/>
  <c r="F12" i="16"/>
  <c r="H12" i="16"/>
  <c r="G15" i="16"/>
  <c r="F15" i="16"/>
  <c r="H15" i="16"/>
  <c r="G17" i="16"/>
  <c r="F17" i="16"/>
  <c r="H17" i="16"/>
  <c r="G26" i="16"/>
  <c r="F26" i="16"/>
  <c r="H26" i="16"/>
  <c r="H32" i="16"/>
  <c r="G32" i="16"/>
  <c r="F32" i="16"/>
  <c r="H27" i="16"/>
  <c r="G27" i="16"/>
  <c r="F27" i="16"/>
  <c r="J26" i="16"/>
  <c r="J17" i="16"/>
  <c r="J15" i="16"/>
  <c r="J12" i="16"/>
  <c r="J9" i="16"/>
  <c r="J7" i="16"/>
  <c r="K7" i="16"/>
  <c r="K9" i="16"/>
  <c r="K15" i="16"/>
  <c r="E26" i="16"/>
  <c r="J25" i="16"/>
  <c r="J23" i="16"/>
  <c r="J21" i="16"/>
  <c r="J19" i="16"/>
  <c r="J13" i="16"/>
  <c r="J10" i="16"/>
  <c r="J8" i="16"/>
  <c r="K8" i="16"/>
  <c r="K23" i="16"/>
  <c r="K25" i="16"/>
  <c r="E25" i="16"/>
  <c r="J24" i="16"/>
  <c r="J22" i="16"/>
  <c r="J20" i="16"/>
  <c r="J18" i="16"/>
  <c r="J16" i="16"/>
  <c r="J14" i="16"/>
  <c r="J11" i="16"/>
  <c r="K20" i="16"/>
  <c r="K22" i="16"/>
  <c r="K24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K26" i="15"/>
  <c r="K25" i="15"/>
  <c r="K24" i="15"/>
  <c r="K23" i="15"/>
  <c r="K22" i="15"/>
  <c r="K21" i="15"/>
  <c r="K20" i="15"/>
  <c r="K19" i="15"/>
  <c r="K18" i="15"/>
  <c r="K17" i="15"/>
  <c r="K16" i="15"/>
  <c r="K11" i="15"/>
  <c r="K10" i="15"/>
  <c r="K9" i="15"/>
  <c r="G31" i="15"/>
  <c r="H31" i="15"/>
  <c r="G30" i="15"/>
  <c r="H30" i="15"/>
  <c r="G29" i="15"/>
  <c r="H29" i="15"/>
  <c r="F31" i="15"/>
  <c r="F30" i="15"/>
  <c r="F29" i="15"/>
  <c r="AI69" i="15"/>
  <c r="AI70" i="15"/>
  <c r="AH69" i="15"/>
  <c r="AH70" i="15"/>
  <c r="AG69" i="15"/>
  <c r="AG70" i="15"/>
  <c r="AF69" i="15"/>
  <c r="AF70" i="15"/>
  <c r="AE69" i="15"/>
  <c r="AE70" i="15"/>
  <c r="AD69" i="15"/>
  <c r="AD70" i="15"/>
  <c r="AC69" i="15"/>
  <c r="AC70" i="15"/>
  <c r="AB69" i="15"/>
  <c r="AB70" i="15"/>
  <c r="AA69" i="15"/>
  <c r="AA70" i="15"/>
  <c r="Z69" i="15"/>
  <c r="Z70" i="15"/>
  <c r="Y69" i="15"/>
  <c r="Y70" i="15"/>
  <c r="X69" i="15"/>
  <c r="X70" i="15"/>
  <c r="W69" i="15"/>
  <c r="W70" i="15"/>
  <c r="V69" i="15"/>
  <c r="V70" i="15"/>
  <c r="U69" i="15"/>
  <c r="U70" i="15"/>
  <c r="T69" i="15"/>
  <c r="T70" i="15"/>
  <c r="S69" i="15"/>
  <c r="S70" i="15"/>
  <c r="R69" i="15"/>
  <c r="R70" i="15"/>
  <c r="Q69" i="15"/>
  <c r="Q70" i="15"/>
  <c r="P69" i="15"/>
  <c r="P70" i="15"/>
  <c r="G7" i="15"/>
  <c r="F7" i="15"/>
  <c r="H7" i="15"/>
  <c r="G10" i="15"/>
  <c r="F10" i="15"/>
  <c r="H10" i="15"/>
  <c r="G13" i="15"/>
  <c r="F13" i="15"/>
  <c r="H13" i="15"/>
  <c r="G16" i="15"/>
  <c r="F16" i="15"/>
  <c r="H16" i="15"/>
  <c r="G19" i="15"/>
  <c r="F19" i="15"/>
  <c r="H19" i="15"/>
  <c r="G22" i="15"/>
  <c r="F22" i="15"/>
  <c r="H22" i="15"/>
  <c r="G25" i="15"/>
  <c r="F25" i="15"/>
  <c r="H25" i="15"/>
  <c r="G11" i="15"/>
  <c r="F11" i="15"/>
  <c r="H11" i="15"/>
  <c r="G14" i="15"/>
  <c r="F14" i="15"/>
  <c r="H14" i="15"/>
  <c r="G17" i="15"/>
  <c r="F17" i="15"/>
  <c r="H17" i="15"/>
  <c r="G20" i="15"/>
  <c r="F20" i="15"/>
  <c r="H20" i="15"/>
  <c r="G23" i="15"/>
  <c r="F23" i="15"/>
  <c r="H23" i="15"/>
  <c r="G26" i="15"/>
  <c r="F26" i="15"/>
  <c r="H26" i="15"/>
  <c r="G9" i="15"/>
  <c r="F9" i="15"/>
  <c r="H9" i="15"/>
  <c r="G12" i="15"/>
  <c r="F12" i="15"/>
  <c r="H12" i="15"/>
  <c r="G15" i="15"/>
  <c r="F15" i="15"/>
  <c r="H15" i="15"/>
  <c r="G18" i="15"/>
  <c r="F18" i="15"/>
  <c r="H18" i="15"/>
  <c r="G21" i="15"/>
  <c r="F21" i="15"/>
  <c r="H21" i="15"/>
  <c r="G24" i="15"/>
  <c r="F24" i="15"/>
  <c r="H24" i="15"/>
  <c r="H32" i="15"/>
  <c r="G8" i="15"/>
  <c r="G32" i="15"/>
  <c r="F8" i="15"/>
  <c r="F32" i="15"/>
  <c r="H8" i="15"/>
  <c r="H27" i="15"/>
  <c r="G27" i="15"/>
  <c r="F27" i="15"/>
  <c r="J26" i="15"/>
  <c r="J23" i="15"/>
  <c r="J20" i="15"/>
  <c r="J17" i="15"/>
  <c r="J14" i="15"/>
  <c r="J11" i="15"/>
  <c r="J8" i="15"/>
  <c r="K8" i="15"/>
  <c r="K14" i="15"/>
  <c r="E26" i="15"/>
  <c r="J25" i="15"/>
  <c r="J22" i="15"/>
  <c r="J19" i="15"/>
  <c r="J16" i="15"/>
  <c r="J13" i="15"/>
  <c r="J10" i="15"/>
  <c r="J7" i="15"/>
  <c r="K7" i="15"/>
  <c r="K13" i="15"/>
  <c r="E25" i="15"/>
  <c r="J24" i="15"/>
  <c r="J21" i="15"/>
  <c r="J18" i="15"/>
  <c r="J15" i="15"/>
  <c r="J12" i="15"/>
  <c r="J9" i="15"/>
  <c r="K12" i="15"/>
  <c r="K1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AI69" i="14"/>
  <c r="AI70" i="14"/>
  <c r="AH69" i="14"/>
  <c r="AH70" i="14"/>
  <c r="AG69" i="14"/>
  <c r="AG70" i="14"/>
  <c r="AF69" i="14"/>
  <c r="AF70" i="14"/>
  <c r="AE69" i="14"/>
  <c r="AE70" i="14"/>
  <c r="AD69" i="14"/>
  <c r="AD70" i="14"/>
  <c r="AC69" i="14"/>
  <c r="AC70" i="14"/>
  <c r="AB69" i="14"/>
  <c r="AB70" i="14"/>
  <c r="AA69" i="14"/>
  <c r="AA70" i="14"/>
  <c r="Z69" i="14"/>
  <c r="Z70" i="14"/>
  <c r="Y69" i="14"/>
  <c r="Y70" i="14"/>
  <c r="X69" i="14"/>
  <c r="X70" i="14"/>
  <c r="W69" i="14"/>
  <c r="W70" i="14"/>
  <c r="V69" i="14"/>
  <c r="V70" i="14"/>
  <c r="U69" i="14"/>
  <c r="U70" i="14"/>
  <c r="T69" i="14"/>
  <c r="T70" i="14"/>
  <c r="S69" i="14"/>
  <c r="S70" i="14"/>
  <c r="R69" i="14"/>
  <c r="R70" i="14"/>
  <c r="Q69" i="14"/>
  <c r="Q70" i="14"/>
  <c r="P69" i="14"/>
  <c r="P70" i="14"/>
  <c r="G7" i="14"/>
  <c r="F7" i="14"/>
  <c r="H7" i="14"/>
  <c r="G9" i="14"/>
  <c r="F9" i="14"/>
  <c r="H9" i="14"/>
  <c r="G11" i="14"/>
  <c r="F11" i="14"/>
  <c r="H11" i="14"/>
  <c r="G13" i="14"/>
  <c r="F13" i="14"/>
  <c r="H13" i="14"/>
  <c r="G15" i="14"/>
  <c r="F15" i="14"/>
  <c r="H15" i="14"/>
  <c r="G17" i="14"/>
  <c r="F17" i="14"/>
  <c r="H17" i="14"/>
  <c r="G19" i="14"/>
  <c r="F19" i="14"/>
  <c r="H19" i="14"/>
  <c r="G21" i="14"/>
  <c r="F21" i="14"/>
  <c r="H21" i="14"/>
  <c r="G23" i="14"/>
  <c r="F23" i="14"/>
  <c r="H23" i="14"/>
  <c r="G25" i="14"/>
  <c r="F25" i="14"/>
  <c r="H25" i="14"/>
  <c r="H29" i="14"/>
  <c r="G8" i="14"/>
  <c r="F8" i="14"/>
  <c r="H8" i="14"/>
  <c r="G10" i="14"/>
  <c r="F10" i="14"/>
  <c r="H10" i="14"/>
  <c r="G12" i="14"/>
  <c r="F12" i="14"/>
  <c r="H12" i="14"/>
  <c r="G14" i="14"/>
  <c r="F14" i="14"/>
  <c r="H14" i="14"/>
  <c r="G16" i="14"/>
  <c r="F16" i="14"/>
  <c r="H16" i="14"/>
  <c r="G18" i="14"/>
  <c r="F18" i="14"/>
  <c r="H18" i="14"/>
  <c r="G20" i="14"/>
  <c r="F20" i="14"/>
  <c r="H20" i="14"/>
  <c r="G22" i="14"/>
  <c r="F22" i="14"/>
  <c r="H22" i="14"/>
  <c r="G24" i="14"/>
  <c r="F24" i="14"/>
  <c r="H24" i="14"/>
  <c r="G26" i="14"/>
  <c r="F26" i="14"/>
  <c r="H26" i="14"/>
  <c r="H30" i="14"/>
  <c r="H31" i="14"/>
  <c r="G29" i="14"/>
  <c r="G30" i="14"/>
  <c r="G31" i="14"/>
  <c r="F29" i="14"/>
  <c r="F30" i="14"/>
  <c r="F31" i="14"/>
  <c r="H27" i="14"/>
  <c r="G27" i="14"/>
  <c r="F27" i="14"/>
  <c r="J26" i="14"/>
  <c r="J24" i="14"/>
  <c r="J22" i="14"/>
  <c r="J20" i="14"/>
  <c r="J18" i="14"/>
  <c r="J16" i="14"/>
  <c r="J14" i="14"/>
  <c r="J12" i="14"/>
  <c r="J10" i="14"/>
  <c r="J8" i="14"/>
  <c r="K8" i="14"/>
  <c r="K10" i="14"/>
  <c r="K12" i="14"/>
  <c r="K14" i="14"/>
  <c r="K16" i="14"/>
  <c r="K18" i="14"/>
  <c r="K20" i="14"/>
  <c r="K22" i="14"/>
  <c r="K24" i="14"/>
  <c r="K26" i="14"/>
  <c r="E26" i="14"/>
  <c r="J25" i="14"/>
  <c r="J23" i="14"/>
  <c r="J21" i="14"/>
  <c r="J19" i="14"/>
  <c r="J17" i="14"/>
  <c r="J15" i="14"/>
  <c r="J13" i="14"/>
  <c r="J11" i="14"/>
  <c r="J9" i="14"/>
  <c r="J7" i="14"/>
  <c r="K7" i="14"/>
  <c r="K9" i="14"/>
  <c r="K11" i="14"/>
  <c r="K13" i="14"/>
  <c r="K15" i="14"/>
  <c r="K17" i="14"/>
  <c r="K19" i="14"/>
  <c r="K21" i="14"/>
  <c r="K23" i="14"/>
  <c r="K25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G30" i="13"/>
  <c r="F30" i="13"/>
  <c r="H30" i="13"/>
  <c r="AI69" i="13"/>
  <c r="AI70" i="13"/>
  <c r="AH69" i="13"/>
  <c r="AH70" i="13"/>
  <c r="AG69" i="13"/>
  <c r="AG70" i="13"/>
  <c r="AF69" i="13"/>
  <c r="AF70" i="13"/>
  <c r="AE69" i="13"/>
  <c r="AE70" i="13"/>
  <c r="AD69" i="13"/>
  <c r="AD70" i="13"/>
  <c r="AC69" i="13"/>
  <c r="AC70" i="13"/>
  <c r="AB69" i="13"/>
  <c r="AB70" i="13"/>
  <c r="AA69" i="13"/>
  <c r="AA70" i="13"/>
  <c r="Z69" i="13"/>
  <c r="Z70" i="13"/>
  <c r="Y69" i="13"/>
  <c r="Y70" i="13"/>
  <c r="X69" i="13"/>
  <c r="X70" i="13"/>
  <c r="W69" i="13"/>
  <c r="W70" i="13"/>
  <c r="V69" i="13"/>
  <c r="V70" i="13"/>
  <c r="U69" i="13"/>
  <c r="U70" i="13"/>
  <c r="T69" i="13"/>
  <c r="T70" i="13"/>
  <c r="S69" i="13"/>
  <c r="S70" i="13"/>
  <c r="R69" i="13"/>
  <c r="R70" i="13"/>
  <c r="Q69" i="13"/>
  <c r="Q70" i="13"/>
  <c r="P69" i="13"/>
  <c r="P70" i="13"/>
  <c r="G7" i="13"/>
  <c r="F7" i="13"/>
  <c r="H7" i="13"/>
  <c r="G10" i="13"/>
  <c r="F10" i="13"/>
  <c r="H10" i="13"/>
  <c r="G13" i="13"/>
  <c r="F13" i="13"/>
  <c r="H13" i="13"/>
  <c r="G16" i="13"/>
  <c r="F16" i="13"/>
  <c r="H16" i="13"/>
  <c r="G19" i="13"/>
  <c r="F19" i="13"/>
  <c r="H19" i="13"/>
  <c r="G22" i="13"/>
  <c r="F22" i="13"/>
  <c r="H22" i="13"/>
  <c r="G25" i="13"/>
  <c r="F25" i="13"/>
  <c r="H25" i="13"/>
  <c r="H29" i="13"/>
  <c r="G8" i="13"/>
  <c r="F8" i="13"/>
  <c r="H8" i="13"/>
  <c r="G11" i="13"/>
  <c r="F11" i="13"/>
  <c r="H11" i="13"/>
  <c r="G14" i="13"/>
  <c r="F14" i="13"/>
  <c r="H14" i="13"/>
  <c r="G17" i="13"/>
  <c r="F17" i="13"/>
  <c r="H17" i="13"/>
  <c r="G20" i="13"/>
  <c r="F20" i="13"/>
  <c r="H20" i="13"/>
  <c r="G23" i="13"/>
  <c r="F23" i="13"/>
  <c r="H23" i="13"/>
  <c r="G26" i="13"/>
  <c r="F26" i="13"/>
  <c r="H26" i="13"/>
  <c r="G9" i="13"/>
  <c r="F9" i="13"/>
  <c r="H9" i="13"/>
  <c r="G12" i="13"/>
  <c r="F12" i="13"/>
  <c r="H12" i="13"/>
  <c r="G15" i="13"/>
  <c r="F15" i="13"/>
  <c r="H15" i="13"/>
  <c r="G18" i="13"/>
  <c r="F18" i="13"/>
  <c r="H18" i="13"/>
  <c r="G21" i="13"/>
  <c r="F21" i="13"/>
  <c r="H21" i="13"/>
  <c r="G24" i="13"/>
  <c r="F24" i="13"/>
  <c r="H24" i="13"/>
  <c r="H31" i="13"/>
  <c r="H32" i="13"/>
  <c r="G29" i="13"/>
  <c r="G31" i="13"/>
  <c r="G32" i="13"/>
  <c r="F29" i="13"/>
  <c r="F31" i="13"/>
  <c r="F32" i="13"/>
  <c r="H27" i="13"/>
  <c r="G27" i="13"/>
  <c r="F27" i="13"/>
  <c r="J26" i="13"/>
  <c r="J23" i="13"/>
  <c r="J20" i="13"/>
  <c r="J17" i="13"/>
  <c r="J14" i="13"/>
  <c r="J11" i="13"/>
  <c r="J8" i="13"/>
  <c r="K8" i="13"/>
  <c r="K11" i="13"/>
  <c r="K14" i="13"/>
  <c r="K17" i="13"/>
  <c r="K20" i="13"/>
  <c r="K23" i="13"/>
  <c r="K26" i="13"/>
  <c r="E26" i="13"/>
  <c r="J25" i="13"/>
  <c r="J22" i="13"/>
  <c r="J19" i="13"/>
  <c r="J16" i="13"/>
  <c r="J13" i="13"/>
  <c r="J10" i="13"/>
  <c r="J7" i="13"/>
  <c r="K7" i="13"/>
  <c r="K10" i="13"/>
  <c r="K13" i="13"/>
  <c r="K16" i="13"/>
  <c r="K19" i="13"/>
  <c r="K22" i="13"/>
  <c r="K25" i="13"/>
  <c r="E25" i="13"/>
  <c r="J24" i="13"/>
  <c r="J21" i="13"/>
  <c r="J18" i="13"/>
  <c r="J15" i="13"/>
  <c r="J12" i="13"/>
  <c r="J9" i="13"/>
  <c r="K9" i="13"/>
  <c r="K12" i="13"/>
  <c r="K15" i="13"/>
  <c r="K18" i="13"/>
  <c r="K21" i="13"/>
  <c r="K24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G7" i="12"/>
  <c r="F7" i="12"/>
  <c r="H7" i="12"/>
  <c r="H29" i="12"/>
  <c r="H32" i="12"/>
  <c r="G29" i="12"/>
  <c r="G32" i="12"/>
  <c r="G31" i="12"/>
  <c r="H31" i="12"/>
  <c r="G30" i="12"/>
  <c r="H30" i="12"/>
  <c r="F29" i="12"/>
  <c r="F32" i="12"/>
  <c r="F31" i="12"/>
  <c r="F30" i="12"/>
  <c r="K24" i="12"/>
  <c r="K21" i="12"/>
  <c r="K18" i="12"/>
  <c r="K15" i="12"/>
  <c r="K26" i="12"/>
  <c r="K23" i="12"/>
  <c r="K20" i="12"/>
  <c r="K17" i="12"/>
  <c r="K14" i="12"/>
  <c r="K25" i="12"/>
  <c r="K22" i="12"/>
  <c r="K19" i="12"/>
  <c r="K16" i="12"/>
  <c r="K13" i="12"/>
  <c r="K12" i="12"/>
  <c r="K11" i="12"/>
  <c r="K10" i="12"/>
  <c r="K9" i="12"/>
  <c r="G9" i="12"/>
  <c r="F9" i="12"/>
  <c r="H9" i="12"/>
  <c r="G11" i="12"/>
  <c r="F11" i="12"/>
  <c r="H11" i="12"/>
  <c r="G13" i="12"/>
  <c r="F13" i="12"/>
  <c r="H13" i="12"/>
  <c r="G15" i="12"/>
  <c r="F15" i="12"/>
  <c r="H15" i="12"/>
  <c r="G17" i="12"/>
  <c r="F17" i="12"/>
  <c r="H17" i="12"/>
  <c r="G19" i="12"/>
  <c r="F19" i="12"/>
  <c r="H19" i="12"/>
  <c r="G21" i="12"/>
  <c r="F21" i="12"/>
  <c r="H21" i="12"/>
  <c r="G23" i="12"/>
  <c r="F23" i="12"/>
  <c r="H23" i="12"/>
  <c r="G25" i="12"/>
  <c r="F25" i="12"/>
  <c r="H25" i="12"/>
  <c r="G26" i="12"/>
  <c r="F26" i="12"/>
  <c r="H26" i="12"/>
  <c r="H27" i="12"/>
  <c r="G27" i="12"/>
  <c r="F8" i="12"/>
  <c r="F10" i="12"/>
  <c r="F12" i="12"/>
  <c r="F14" i="12"/>
  <c r="F16" i="12"/>
  <c r="F18" i="12"/>
  <c r="F20" i="12"/>
  <c r="F22" i="12"/>
  <c r="F24" i="12"/>
  <c r="F27" i="12"/>
  <c r="AI69" i="12"/>
  <c r="AI70" i="12"/>
  <c r="AH69" i="12"/>
  <c r="AH70" i="12"/>
  <c r="AG69" i="12"/>
  <c r="AG70" i="12"/>
  <c r="AF69" i="12"/>
  <c r="AF70" i="12"/>
  <c r="AE69" i="12"/>
  <c r="AE70" i="12"/>
  <c r="AD69" i="12"/>
  <c r="AD70" i="12"/>
  <c r="AC69" i="12"/>
  <c r="AC70" i="12"/>
  <c r="AB69" i="12"/>
  <c r="AB70" i="12"/>
  <c r="AA69" i="12"/>
  <c r="AA70" i="12"/>
  <c r="Z69" i="12"/>
  <c r="Z70" i="12"/>
  <c r="Y69" i="12"/>
  <c r="Y70" i="12"/>
  <c r="X69" i="12"/>
  <c r="X70" i="12"/>
  <c r="W69" i="12"/>
  <c r="W70" i="12"/>
  <c r="V69" i="12"/>
  <c r="V70" i="12"/>
  <c r="U69" i="12"/>
  <c r="U70" i="12"/>
  <c r="T69" i="12"/>
  <c r="T70" i="12"/>
  <c r="S69" i="12"/>
  <c r="S70" i="12"/>
  <c r="R69" i="12"/>
  <c r="R70" i="12"/>
  <c r="Q69" i="12"/>
  <c r="Q70" i="12"/>
  <c r="P69" i="12"/>
  <c r="P70" i="12"/>
  <c r="G8" i="12"/>
  <c r="H8" i="12"/>
  <c r="G10" i="12"/>
  <c r="H10" i="12"/>
  <c r="G12" i="12"/>
  <c r="H12" i="12"/>
  <c r="G14" i="12"/>
  <c r="H14" i="12"/>
  <c r="G16" i="12"/>
  <c r="H16" i="12"/>
  <c r="G18" i="12"/>
  <c r="H18" i="12"/>
  <c r="G20" i="12"/>
  <c r="H20" i="12"/>
  <c r="G22" i="12"/>
  <c r="H22" i="12"/>
  <c r="G24" i="12"/>
  <c r="H24" i="12"/>
  <c r="J26" i="12"/>
  <c r="J24" i="12"/>
  <c r="J22" i="12"/>
  <c r="J20" i="12"/>
  <c r="J18" i="12"/>
  <c r="J16" i="12"/>
  <c r="J14" i="12"/>
  <c r="J12" i="12"/>
  <c r="J10" i="12"/>
  <c r="J8" i="12"/>
  <c r="K8" i="12"/>
  <c r="E26" i="12"/>
  <c r="J25" i="12"/>
  <c r="J23" i="12"/>
  <c r="J21" i="12"/>
  <c r="J19" i="12"/>
  <c r="J17" i="12"/>
  <c r="J15" i="12"/>
  <c r="J13" i="12"/>
  <c r="J11" i="12"/>
  <c r="J9" i="12"/>
  <c r="J7" i="12"/>
  <c r="K7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F23" i="1"/>
  <c r="F23" i="11"/>
  <c r="AI69" i="11"/>
  <c r="AI70" i="11"/>
  <c r="AH69" i="11"/>
  <c r="AH70" i="11"/>
  <c r="AG69" i="11"/>
  <c r="AG70" i="11"/>
  <c r="AF69" i="11"/>
  <c r="AF70" i="11"/>
  <c r="AE69" i="11"/>
  <c r="AE70" i="11"/>
  <c r="AD69" i="11"/>
  <c r="AD70" i="11"/>
  <c r="AC69" i="11"/>
  <c r="AC70" i="11"/>
  <c r="AB69" i="11"/>
  <c r="AB70" i="11"/>
  <c r="AA69" i="11"/>
  <c r="AA70" i="11"/>
  <c r="Z69" i="11"/>
  <c r="Z70" i="11"/>
  <c r="Y69" i="11"/>
  <c r="Y70" i="11"/>
  <c r="X69" i="11"/>
  <c r="X70" i="11"/>
  <c r="W69" i="11"/>
  <c r="W70" i="11"/>
  <c r="V69" i="11"/>
  <c r="V70" i="11"/>
  <c r="U69" i="11"/>
  <c r="U70" i="11"/>
  <c r="T69" i="11"/>
  <c r="T70" i="11"/>
  <c r="S69" i="11"/>
  <c r="S70" i="11"/>
  <c r="R69" i="11"/>
  <c r="R70" i="11"/>
  <c r="Q69" i="11"/>
  <c r="Q70" i="11"/>
  <c r="P69" i="11"/>
  <c r="P70" i="11"/>
  <c r="G7" i="11"/>
  <c r="F7" i="11"/>
  <c r="H7" i="11"/>
  <c r="G9" i="11"/>
  <c r="F9" i="11"/>
  <c r="H9" i="11"/>
  <c r="G11" i="11"/>
  <c r="F11" i="11"/>
  <c r="H11" i="11"/>
  <c r="G13" i="11"/>
  <c r="F13" i="11"/>
  <c r="H13" i="11"/>
  <c r="G15" i="11"/>
  <c r="F15" i="11"/>
  <c r="H15" i="11"/>
  <c r="G17" i="11"/>
  <c r="F17" i="11"/>
  <c r="H17" i="11"/>
  <c r="G19" i="11"/>
  <c r="F19" i="11"/>
  <c r="H19" i="11"/>
  <c r="G21" i="11"/>
  <c r="F21" i="11"/>
  <c r="H21" i="11"/>
  <c r="G23" i="11"/>
  <c r="H23" i="11"/>
  <c r="G25" i="11"/>
  <c r="F25" i="11"/>
  <c r="H25" i="11"/>
  <c r="H29" i="11"/>
  <c r="G8" i="11"/>
  <c r="F8" i="11"/>
  <c r="H8" i="11"/>
  <c r="G10" i="11"/>
  <c r="F10" i="11"/>
  <c r="H10" i="11"/>
  <c r="G12" i="11"/>
  <c r="F12" i="11"/>
  <c r="H12" i="11"/>
  <c r="G14" i="11"/>
  <c r="F14" i="11"/>
  <c r="H14" i="11"/>
  <c r="G16" i="11"/>
  <c r="F16" i="11"/>
  <c r="H16" i="11"/>
  <c r="G18" i="11"/>
  <c r="F18" i="11"/>
  <c r="H18" i="11"/>
  <c r="G20" i="11"/>
  <c r="F20" i="11"/>
  <c r="H20" i="11"/>
  <c r="G22" i="11"/>
  <c r="F22" i="11"/>
  <c r="H22" i="11"/>
  <c r="G24" i="11"/>
  <c r="F24" i="11"/>
  <c r="H24" i="11"/>
  <c r="G26" i="11"/>
  <c r="F26" i="11"/>
  <c r="H26" i="11"/>
  <c r="H30" i="11"/>
  <c r="H31" i="11"/>
  <c r="G29" i="11"/>
  <c r="G30" i="11"/>
  <c r="G31" i="11"/>
  <c r="F29" i="11"/>
  <c r="F30" i="11"/>
  <c r="F31" i="11"/>
  <c r="H27" i="11"/>
  <c r="G27" i="11"/>
  <c r="F27" i="11"/>
  <c r="J26" i="11"/>
  <c r="J24" i="11"/>
  <c r="J22" i="11"/>
  <c r="J20" i="11"/>
  <c r="J18" i="11"/>
  <c r="J16" i="11"/>
  <c r="J14" i="11"/>
  <c r="J12" i="11"/>
  <c r="J10" i="11"/>
  <c r="J8" i="11"/>
  <c r="K8" i="11"/>
  <c r="K10" i="11"/>
  <c r="K12" i="11"/>
  <c r="K14" i="11"/>
  <c r="K16" i="11"/>
  <c r="K18" i="11"/>
  <c r="K20" i="11"/>
  <c r="K22" i="11"/>
  <c r="K24" i="11"/>
  <c r="K26" i="11"/>
  <c r="E26" i="11"/>
  <c r="J25" i="11"/>
  <c r="J23" i="11"/>
  <c r="J21" i="11"/>
  <c r="J19" i="11"/>
  <c r="J17" i="11"/>
  <c r="J15" i="11"/>
  <c r="J13" i="11"/>
  <c r="J11" i="11"/>
  <c r="J9" i="11"/>
  <c r="J7" i="11"/>
  <c r="K7" i="11"/>
  <c r="K9" i="11"/>
  <c r="K11" i="11"/>
  <c r="K13" i="11"/>
  <c r="K15" i="11"/>
  <c r="K17" i="11"/>
  <c r="K19" i="11"/>
  <c r="K21" i="11"/>
  <c r="K23" i="11"/>
  <c r="K25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K25" i="1"/>
  <c r="K23" i="1"/>
  <c r="K21" i="1"/>
  <c r="K19" i="1"/>
  <c r="K17" i="1"/>
  <c r="K15" i="1"/>
  <c r="K13" i="1"/>
  <c r="K11" i="1"/>
  <c r="J26" i="1"/>
  <c r="K26" i="1"/>
  <c r="K24" i="1"/>
  <c r="K22" i="1"/>
  <c r="K20" i="1"/>
  <c r="K18" i="1"/>
  <c r="K16" i="1"/>
  <c r="K14" i="1"/>
  <c r="K12" i="1"/>
  <c r="K10" i="1"/>
  <c r="K9" i="1"/>
  <c r="K8" i="1"/>
  <c r="K7" i="1"/>
  <c r="G30" i="1"/>
  <c r="H30" i="1"/>
  <c r="H23" i="1"/>
  <c r="H29" i="1"/>
  <c r="G29" i="1"/>
  <c r="F30" i="1"/>
  <c r="F29" i="1"/>
  <c r="J19" i="1"/>
  <c r="J20" i="1"/>
  <c r="J21" i="1"/>
  <c r="J22" i="1"/>
  <c r="J23" i="1"/>
  <c r="J24" i="1"/>
  <c r="J25" i="1"/>
  <c r="G27" i="1"/>
  <c r="G20" i="1"/>
  <c r="F20" i="1"/>
  <c r="H20" i="1"/>
  <c r="G21" i="1"/>
  <c r="F21" i="1"/>
  <c r="H21" i="1"/>
  <c r="G22" i="1"/>
  <c r="F22" i="1"/>
  <c r="H22" i="1"/>
  <c r="G23" i="1"/>
  <c r="G24" i="1"/>
  <c r="F24" i="1"/>
  <c r="H24" i="1"/>
  <c r="G25" i="1"/>
  <c r="F25" i="1"/>
  <c r="H25" i="1"/>
  <c r="G26" i="1"/>
  <c r="F26" i="1"/>
  <c r="H26" i="1"/>
  <c r="G19" i="1"/>
  <c r="F19" i="1"/>
  <c r="H19" i="1"/>
  <c r="G18" i="1"/>
  <c r="G17" i="1"/>
  <c r="G16" i="1"/>
  <c r="G15" i="1"/>
  <c r="G14" i="1"/>
  <c r="G13" i="1"/>
  <c r="G12" i="1"/>
  <c r="G11" i="1"/>
  <c r="G10" i="1"/>
  <c r="G9" i="1"/>
  <c r="G8" i="1"/>
  <c r="G7" i="1"/>
  <c r="F18" i="1"/>
  <c r="F17" i="1"/>
  <c r="F16" i="1"/>
  <c r="F15" i="1"/>
  <c r="F14" i="1"/>
  <c r="F13" i="1"/>
  <c r="F12" i="1"/>
  <c r="F11" i="1"/>
  <c r="F10" i="1"/>
  <c r="F9" i="1"/>
  <c r="F8" i="1"/>
  <c r="F7" i="1"/>
  <c r="E21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Q69" i="1"/>
  <c r="Q70" i="1"/>
  <c r="R69" i="1"/>
  <c r="R70" i="1"/>
  <c r="S69" i="1"/>
  <c r="S70" i="1"/>
  <c r="T69" i="1"/>
  <c r="T70" i="1"/>
  <c r="U69" i="1"/>
  <c r="U70" i="1"/>
  <c r="V69" i="1"/>
  <c r="V70" i="1"/>
  <c r="W69" i="1"/>
  <c r="W70" i="1"/>
  <c r="X69" i="1"/>
  <c r="X70" i="1"/>
  <c r="Y69" i="1"/>
  <c r="Y70" i="1"/>
  <c r="Z69" i="1"/>
  <c r="Z70" i="1"/>
  <c r="AA69" i="1"/>
  <c r="AA70" i="1"/>
  <c r="AB69" i="1"/>
  <c r="AB70" i="1"/>
  <c r="AC69" i="1"/>
  <c r="AC70" i="1"/>
  <c r="AD69" i="1"/>
  <c r="AD70" i="1"/>
  <c r="AE69" i="1"/>
  <c r="AE70" i="1"/>
  <c r="AF69" i="1"/>
  <c r="AF70" i="1"/>
  <c r="AG69" i="1"/>
  <c r="AG70" i="1"/>
  <c r="AH69" i="1"/>
  <c r="AH70" i="1"/>
  <c r="AI69" i="1"/>
  <c r="AI70" i="1"/>
  <c r="P69" i="1"/>
  <c r="P70" i="1"/>
  <c r="AE4" i="1"/>
  <c r="AD4" i="1"/>
  <c r="AC4" i="1"/>
  <c r="AB4" i="1"/>
  <c r="AI4" i="1"/>
  <c r="H11" i="1"/>
  <c r="AG4" i="1"/>
  <c r="AF4" i="1"/>
  <c r="AH4" i="1"/>
  <c r="AA4" i="1"/>
  <c r="Z4" i="1"/>
  <c r="Y4" i="1"/>
  <c r="X4" i="1"/>
  <c r="W4" i="1"/>
  <c r="V4" i="1"/>
  <c r="U4" i="1"/>
  <c r="T4" i="1"/>
  <c r="S4" i="1"/>
  <c r="R4" i="1"/>
  <c r="Q4" i="1"/>
  <c r="P4" i="1"/>
  <c r="H8" i="1"/>
  <c r="H14" i="1"/>
  <c r="H17" i="1"/>
  <c r="H18" i="1"/>
  <c r="H12" i="1"/>
  <c r="H13" i="1"/>
  <c r="J18" i="1"/>
  <c r="J16" i="1"/>
  <c r="J15" i="1"/>
  <c r="J13" i="1"/>
  <c r="J11" i="1"/>
  <c r="J9" i="1"/>
  <c r="J17" i="1"/>
  <c r="J8" i="1"/>
  <c r="J14" i="1"/>
  <c r="J12" i="1"/>
  <c r="J10" i="1"/>
  <c r="J7" i="1"/>
  <c r="H7" i="1"/>
  <c r="H9" i="1"/>
  <c r="H16" i="1"/>
  <c r="H10" i="1"/>
  <c r="H15" i="1"/>
  <c r="F31" i="1"/>
  <c r="F27" i="1"/>
  <c r="H27" i="1"/>
  <c r="H31" i="1"/>
  <c r="G31" i="1"/>
</calcChain>
</file>

<file path=xl/sharedStrings.xml><?xml version="1.0" encoding="utf-8"?>
<sst xmlns="http://schemas.openxmlformats.org/spreadsheetml/2006/main" count="656" uniqueCount="246">
  <si>
    <t>№ пит стопа</t>
  </si>
  <si>
    <t>Пилот</t>
  </si>
  <si>
    <t>Карт №</t>
  </si>
  <si>
    <t>Круг</t>
  </si>
  <si>
    <t>Кругов на отрезке</t>
  </si>
  <si>
    <t>Статистика по-кругам</t>
  </si>
  <si>
    <t>Общее время гонки (на табло)</t>
  </si>
  <si>
    <t>Время на трассе (мин)</t>
  </si>
  <si>
    <t>Питы</t>
  </si>
  <si>
    <t>Бонусы/ штрафы</t>
  </si>
  <si>
    <t>Лучший круг</t>
  </si>
  <si>
    <t>среднее на отрезке</t>
  </si>
  <si>
    <t>стабильность</t>
  </si>
  <si>
    <t>отрезок</t>
  </si>
  <si>
    <t>всего у пилота</t>
  </si>
  <si>
    <t>Финиш</t>
  </si>
  <si>
    <t>среднее</t>
  </si>
  <si>
    <t>KartFreedom</t>
  </si>
  <si>
    <t>Терещенко</t>
  </si>
  <si>
    <t>Паненко</t>
  </si>
  <si>
    <t>+5сек</t>
  </si>
  <si>
    <t>Hurricane</t>
  </si>
  <si>
    <t>last lap</t>
  </si>
  <si>
    <t>pit</t>
  </si>
  <si>
    <t>sum hit</t>
  </si>
  <si>
    <t>Новиков</t>
  </si>
  <si>
    <t>Юрченко</t>
  </si>
  <si>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</si>
  <si>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</si>
  <si>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</si>
  <si>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</si>
  <si>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</si>
  <si>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</si>
  <si>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</si>
  <si>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</si>
  <si>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</si>
  <si>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</si>
  <si>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</si>
  <si>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</si>
  <si>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-</t>
  </si>
  <si>
    <t>Kart Freedom</t>
  </si>
  <si>
    <t>4 круга</t>
  </si>
  <si>
    <t>7 кругов</t>
  </si>
  <si>
    <t>Fossa</t>
  </si>
  <si>
    <t>Финиш без учета итоговых штрафов</t>
  </si>
  <si>
    <t>Kart Freedom Junior</t>
  </si>
  <si>
    <t>GAT</t>
  </si>
  <si>
    <t>Kart Freedom Sport</t>
  </si>
  <si>
    <t>Ingul Kart RT</t>
  </si>
  <si>
    <t>7:00:00</t>
  </si>
  <si>
    <t>1 сек</t>
  </si>
  <si>
    <t>1 круг + 13сек</t>
  </si>
  <si>
    <t>27 сек</t>
  </si>
  <si>
    <t>3 круга + 8 сек</t>
  </si>
  <si>
    <t>10 кругов</t>
  </si>
  <si>
    <t>Финиш с учетом итоговых штрафов</t>
  </si>
  <si>
    <t>1 круг + 8 сек</t>
  </si>
  <si>
    <t>7сек</t>
  </si>
  <si>
    <t>11 кругов</t>
  </si>
  <si>
    <t>5 кругов</t>
  </si>
  <si>
    <t>6 кругов</t>
  </si>
  <si>
    <t>02:32.983</t>
  </si>
  <si>
    <t>02:32.624</t>
  </si>
  <si>
    <t>zero</t>
  </si>
  <si>
    <t>02:32.528</t>
  </si>
  <si>
    <t>02:31.414</t>
  </si>
  <si>
    <t>02:30.927</t>
  </si>
  <si>
    <t>02:30.473</t>
  </si>
  <si>
    <t>02:31.153</t>
  </si>
  <si>
    <t>02:31.232</t>
  </si>
  <si>
    <t>02:37.711</t>
  </si>
  <si>
    <t>02:31.101</t>
  </si>
  <si>
    <t>02:32.185</t>
  </si>
  <si>
    <t>02:31.234</t>
  </si>
  <si>
    <t>02:31.587</t>
  </si>
  <si>
    <t>02:31.651</t>
  </si>
  <si>
    <t>02:30.643</t>
  </si>
  <si>
    <t>02:30.385</t>
  </si>
  <si>
    <t>02:31.378</t>
  </si>
  <si>
    <t>02:31.141</t>
  </si>
  <si>
    <t>02:30.293</t>
  </si>
  <si>
    <t>02:35.489</t>
  </si>
  <si>
    <t>02:33.157</t>
  </si>
  <si>
    <t>02:36.984</t>
  </si>
  <si>
    <t>02:31.435</t>
  </si>
  <si>
    <t>02:33.832</t>
  </si>
  <si>
    <t>02:33.124</t>
  </si>
  <si>
    <t>02:31.342</t>
  </si>
  <si>
    <t>02:30.968</t>
  </si>
  <si>
    <t>02:29.457</t>
  </si>
  <si>
    <t>02:33.970</t>
  </si>
  <si>
    <t>02:43.079</t>
  </si>
  <si>
    <t>+10 сек</t>
  </si>
  <si>
    <t>02:32.398</t>
  </si>
  <si>
    <t>02:32.681</t>
  </si>
  <si>
    <t>02:32.726</t>
  </si>
  <si>
    <t>02:31.823</t>
  </si>
  <si>
    <t>02:33.304</t>
  </si>
  <si>
    <t>02:31.163</t>
  </si>
  <si>
    <t>02:35.081</t>
  </si>
  <si>
    <t>02:32.114</t>
  </si>
  <si>
    <t>Кублицкий</t>
  </si>
  <si>
    <t>Геронимус М</t>
  </si>
  <si>
    <t>Геронимус К</t>
  </si>
  <si>
    <t>02:35.094</t>
  </si>
  <si>
    <t>02:35.222</t>
  </si>
  <si>
    <t>02:31.857</t>
  </si>
  <si>
    <t>02:32.096</t>
  </si>
  <si>
    <t>02:32.464</t>
  </si>
  <si>
    <t>02:30.455</t>
  </si>
  <si>
    <t>02:32.717</t>
  </si>
  <si>
    <t>02:41.742</t>
  </si>
  <si>
    <t>02:30.305</t>
  </si>
  <si>
    <t>02:36.188</t>
  </si>
  <si>
    <t>02:31.330</t>
  </si>
  <si>
    <t>02:31.500</t>
  </si>
  <si>
    <t>02:32.498</t>
  </si>
  <si>
    <t>02:32.946</t>
  </si>
  <si>
    <t>01:57.530</t>
  </si>
  <si>
    <t>-35 сек</t>
  </si>
  <si>
    <t>02:32.079</t>
  </si>
  <si>
    <t>02:31.938</t>
  </si>
  <si>
    <t>02:29.328</t>
  </si>
  <si>
    <t>02:36.133</t>
  </si>
  <si>
    <t>+40 лимит</t>
  </si>
  <si>
    <t>+5 лимит</t>
  </si>
  <si>
    <t>+20 лимит</t>
  </si>
  <si>
    <t>Демьяненко</t>
  </si>
  <si>
    <t>Звягин</t>
  </si>
  <si>
    <t>Гладышев</t>
  </si>
  <si>
    <t>37</t>
  </si>
  <si>
    <t>02:35.431</t>
  </si>
  <si>
    <t>02:33:00</t>
  </si>
  <si>
    <t>02:40:00</t>
  </si>
  <si>
    <t>02:31.805</t>
  </si>
  <si>
    <t>02:34.277</t>
  </si>
  <si>
    <t>02:32.768</t>
  </si>
  <si>
    <t>02:30.930</t>
  </si>
  <si>
    <t>02:35.446</t>
  </si>
  <si>
    <t>02:32.610</t>
  </si>
  <si>
    <t>02:32.123</t>
  </si>
  <si>
    <t>02:31.611</t>
  </si>
  <si>
    <t>02:31.695</t>
  </si>
  <si>
    <t>01:37.490</t>
  </si>
  <si>
    <t>01:40.165</t>
  </si>
  <si>
    <t>02:31.398</t>
  </si>
  <si>
    <t>02:31.422</t>
  </si>
  <si>
    <t>02:26.793</t>
  </si>
  <si>
    <t>-55 сек</t>
  </si>
  <si>
    <t>-50сек</t>
  </si>
  <si>
    <t>-5сек</t>
  </si>
  <si>
    <t>02:31.076</t>
  </si>
  <si>
    <t>02:43.577</t>
  </si>
  <si>
    <t>33,058</t>
  </si>
  <si>
    <t>Стоцкий</t>
  </si>
  <si>
    <t>Ильяс</t>
  </si>
  <si>
    <t>02:43.666</t>
  </si>
  <si>
    <t>02:33.925</t>
  </si>
  <si>
    <t>02:34.663</t>
  </si>
  <si>
    <t>02:30.742</t>
  </si>
  <si>
    <t>02:41.417</t>
  </si>
  <si>
    <t>02:31.196</t>
  </si>
  <si>
    <t>02:30.838</t>
  </si>
  <si>
    <t>02:30.659</t>
  </si>
  <si>
    <t>02:29.818</t>
  </si>
  <si>
    <t>02:34.942</t>
  </si>
  <si>
    <t>02:35.283</t>
  </si>
  <si>
    <t>+5 сек</t>
  </si>
  <si>
    <t>02:30.269</t>
  </si>
  <si>
    <t>02:30.325</t>
  </si>
  <si>
    <t>01:55.958</t>
  </si>
  <si>
    <t>-35сек</t>
  </si>
  <si>
    <t>02:34.140</t>
  </si>
  <si>
    <t>02:34.949</t>
  </si>
  <si>
    <t>02:45.375</t>
  </si>
  <si>
    <t>02:31.562</t>
  </si>
  <si>
    <t>KartFreedom Junior</t>
  </si>
  <si>
    <t>Бурим</t>
  </si>
  <si>
    <t>Кравченок</t>
  </si>
  <si>
    <t>Гончаров</t>
  </si>
  <si>
    <t>02:34.306</t>
  </si>
  <si>
    <t>02:32.824</t>
  </si>
  <si>
    <t>02:38.974</t>
  </si>
  <si>
    <t>02:32.477</t>
  </si>
  <si>
    <t>02:30.762</t>
  </si>
  <si>
    <t>03:11.887</t>
  </si>
  <si>
    <t>+40 сек</t>
  </si>
  <si>
    <t>02:30.798</t>
  </si>
  <si>
    <t>02:41.084</t>
  </si>
  <si>
    <t>02:31.176</t>
  </si>
  <si>
    <t>02:31.094</t>
  </si>
  <si>
    <t>02:31.629</t>
  </si>
  <si>
    <t>02:32.843</t>
  </si>
  <si>
    <t>02:30.678</t>
  </si>
  <si>
    <t>02:30.340</t>
  </si>
  <si>
    <t>02:30.877</t>
  </si>
  <si>
    <t>02:31.737</t>
  </si>
  <si>
    <t>02:30.485</t>
  </si>
  <si>
    <t>02:30.128</t>
  </si>
  <si>
    <t>02:31.144</t>
  </si>
  <si>
    <t>KartFreedom Sport</t>
  </si>
  <si>
    <t>Назарчук</t>
  </si>
  <si>
    <t>Тофан</t>
  </si>
  <si>
    <t>Поляруш</t>
  </si>
  <si>
    <t>02:36.398</t>
  </si>
  <si>
    <t>02:33.825</t>
  </si>
  <si>
    <t>02:33.035</t>
  </si>
  <si>
    <t>02:32.765</t>
  </si>
  <si>
    <t>02:31.620</t>
  </si>
  <si>
    <t>02:31.776</t>
  </si>
  <si>
    <t>02:34.711</t>
  </si>
  <si>
    <t>02:30.649</t>
  </si>
  <si>
    <t>02:35.770</t>
  </si>
  <si>
    <t>02:31.623</t>
  </si>
  <si>
    <t>01:56.411</t>
  </si>
  <si>
    <t>02:28.939</t>
  </si>
  <si>
    <t>02:32.657</t>
  </si>
  <si>
    <t>02:30.957</t>
  </si>
  <si>
    <t>02:31.371</t>
  </si>
  <si>
    <t>02:30.996</t>
  </si>
  <si>
    <t>02:33.267</t>
  </si>
  <si>
    <t>02:30.681</t>
  </si>
  <si>
    <t>02:20.227</t>
  </si>
  <si>
    <t>41</t>
  </si>
  <si>
    <t>91</t>
  </si>
  <si>
    <t>21</t>
  </si>
  <si>
    <t>+</t>
  </si>
  <si>
    <t>82</t>
  </si>
  <si>
    <t>24</t>
  </si>
  <si>
    <t>55</t>
  </si>
  <si>
    <t>12 / 41</t>
  </si>
  <si>
    <t>-10сек</t>
  </si>
  <si>
    <t>Пит-стопы команд</t>
  </si>
  <si>
    <t>Hurricane RTU</t>
  </si>
  <si>
    <t>Штраф</t>
  </si>
  <si>
    <t>Идеал</t>
  </si>
  <si>
    <t>сек</t>
  </si>
  <si>
    <t>мин</t>
  </si>
  <si>
    <t>Компенс</t>
  </si>
  <si>
    <t>Круги заезда на пит-стоп команд</t>
  </si>
  <si>
    <t>Общие потери на питстопах</t>
  </si>
  <si>
    <t>Общие потери на заездах</t>
  </si>
  <si>
    <t>Суммарные потери команд</t>
  </si>
  <si>
    <t>Суммарные потери</t>
  </si>
  <si>
    <t>+20 сек лимит</t>
  </si>
  <si>
    <t>+40сек лимит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</si>
</sst>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F400]h:mm:ss\ AM/PM"/>
    <numFmt numFmtId="166" formatCode="#,##0.000"/>
    <numFmt numFmtId="167" formatCode="mm:ss.0;@"/>
    <numFmt numFmtId="168" formatCode="0.0"/>
  </numFmts>
  <fonts count="2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trike/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family val="2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rgb="FF00FA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rgb="FF000000"/>
      </top>
      <bottom/>
      <diagonal/>
    </border>
  </borders>
  <cellStyleXfs count="349">
    <xf numFmtId="0" fontId="0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2" fontId="7" fillId="0" borderId="34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0" xfId="0" applyBorder="1"/>
    <xf numFmtId="49" fontId="0" fillId="0" borderId="0" xfId="0" applyNumberFormat="1" applyFill="1" applyAlignment="1" applyProtection="1">
      <alignment horizontal="right"/>
    </xf>
    <xf numFmtId="2" fontId="12" fillId="0" borderId="27" xfId="0" applyNumberFormat="1" applyFont="1" applyFill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0" fillId="0" borderId="0" xfId="0" applyNumberFormat="1"/>
    <xf numFmtId="2" fontId="0" fillId="0" borderId="33" xfId="0" applyNumberFormat="1" applyBorder="1"/>
    <xf numFmtId="164" fontId="0" fillId="0" borderId="33" xfId="0" applyNumberFormat="1" applyBorder="1"/>
    <xf numFmtId="49" fontId="0" fillId="0" borderId="0" xfId="0" applyNumberFormat="1" applyFill="1" applyBorder="1" applyAlignment="1" applyProtection="1">
      <alignment horizontal="right"/>
    </xf>
    <xf numFmtId="49" fontId="0" fillId="0" borderId="42" xfId="0" applyNumberFormat="1" applyFill="1" applyBorder="1" applyAlignment="1" applyProtection="1">
      <alignment horizontal="right"/>
    </xf>
    <xf numFmtId="0" fontId="0" fillId="0" borderId="41" xfId="0" applyBorder="1"/>
    <xf numFmtId="0" fontId="0" fillId="0" borderId="42" xfId="0" applyBorder="1"/>
    <xf numFmtId="165" fontId="7" fillId="3" borderId="2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6" xfId="1" applyBorder="1" applyAlignment="1">
      <alignment horizontal="center" vertical="center"/>
    </xf>
    <xf numFmtId="0" fontId="9" fillId="0" borderId="18" xfId="1" applyBorder="1" applyAlignment="1">
      <alignment horizontal="center" vertical="center"/>
    </xf>
    <xf numFmtId="0" fontId="9" fillId="0" borderId="45" xfId="1" applyBorder="1" applyAlignment="1">
      <alignment horizontal="center" vertical="center"/>
    </xf>
    <xf numFmtId="0" fontId="9" fillId="0" borderId="48" xfId="1" applyBorder="1" applyAlignment="1">
      <alignment horizontal="center" vertical="center"/>
    </xf>
    <xf numFmtId="0" fontId="9" fillId="0" borderId="20" xfId="1" applyBorder="1" applyAlignment="1">
      <alignment horizontal="center" vertical="center"/>
    </xf>
    <xf numFmtId="0" fontId="0" fillId="0" borderId="4" xfId="1" applyFont="1" applyFill="1" applyBorder="1" applyAlignment="1">
      <alignment horizontal="left" vertical="center"/>
    </xf>
    <xf numFmtId="0" fontId="9" fillId="0" borderId="10" xfId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0" fontId="9" fillId="0" borderId="8" xfId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49" fontId="0" fillId="0" borderId="7" xfId="1" applyNumberFormat="1" applyFont="1" applyFill="1" applyBorder="1" applyAlignment="1">
      <alignment horizontal="center" vertical="center"/>
    </xf>
    <xf numFmtId="49" fontId="0" fillId="0" borderId="8" xfId="1" applyNumberFormat="1" applyFont="1" applyFill="1" applyBorder="1" applyAlignment="1">
      <alignment horizontal="center" vertical="center"/>
    </xf>
    <xf numFmtId="0" fontId="9" fillId="0" borderId="31" xfId="1" applyBorder="1" applyAlignment="1">
      <alignment horizontal="center" vertical="center"/>
    </xf>
    <xf numFmtId="0" fontId="0" fillId="0" borderId="32" xfId="1" applyFont="1" applyFill="1" applyBorder="1" applyAlignment="1">
      <alignment horizontal="left" vertical="center"/>
    </xf>
    <xf numFmtId="0" fontId="9" fillId="0" borderId="50" xfId="1" applyFill="1" applyBorder="1" applyAlignment="1">
      <alignment horizontal="center" vertical="center"/>
    </xf>
    <xf numFmtId="164" fontId="0" fillId="0" borderId="34" xfId="1" applyNumberFormat="1" applyFont="1" applyFill="1" applyBorder="1" applyAlignment="1">
      <alignment horizontal="center" vertical="center"/>
    </xf>
    <xf numFmtId="0" fontId="9" fillId="0" borderId="29" xfId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2" fontId="0" fillId="0" borderId="29" xfId="1" applyNumberFormat="1" applyFont="1" applyFill="1" applyBorder="1" applyAlignment="1">
      <alignment horizontal="center" vertical="center"/>
    </xf>
    <xf numFmtId="164" fontId="6" fillId="0" borderId="34" xfId="1" applyNumberFormat="1" applyFont="1" applyFill="1" applyBorder="1" applyAlignment="1">
      <alignment horizontal="center" vertical="center"/>
    </xf>
    <xf numFmtId="0" fontId="9" fillId="0" borderId="34" xfId="1" applyFill="1" applyBorder="1" applyAlignment="1">
      <alignment horizontal="center" vertical="center"/>
    </xf>
    <xf numFmtId="164" fontId="0" fillId="0" borderId="29" xfId="1" applyNumberFormat="1" applyFont="1" applyFill="1" applyBorder="1" applyAlignment="1">
      <alignment horizontal="center" vertical="center"/>
    </xf>
    <xf numFmtId="2" fontId="0" fillId="0" borderId="33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14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2" fontId="0" fillId="0" borderId="0" xfId="0" applyNumberFormat="1" applyBorder="1"/>
    <xf numFmtId="164" fontId="0" fillId="0" borderId="0" xfId="0" applyNumberFormat="1" applyBorder="1"/>
    <xf numFmtId="49" fontId="0" fillId="0" borderId="0" xfId="0" applyNumberFormat="1" applyBorder="1"/>
    <xf numFmtId="49" fontId="0" fillId="0" borderId="42" xfId="0" applyNumberFormat="1" applyBorder="1"/>
    <xf numFmtId="0" fontId="0" fillId="0" borderId="19" xfId="0" applyBorder="1"/>
    <xf numFmtId="0" fontId="0" fillId="0" borderId="1" xfId="0" applyBorder="1"/>
    <xf numFmtId="0" fontId="0" fillId="0" borderId="43" xfId="0" applyBorder="1"/>
    <xf numFmtId="2" fontId="12" fillId="0" borderId="16" xfId="0" applyNumberFormat="1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center" vertical="center"/>
    </xf>
    <xf numFmtId="2" fontId="13" fillId="2" borderId="27" xfId="0" applyNumberFormat="1" applyFont="1" applyFill="1" applyBorder="1" applyAlignment="1">
      <alignment horizontal="center" vertical="center"/>
    </xf>
    <xf numFmtId="165" fontId="7" fillId="4" borderId="26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9" fontId="0" fillId="3" borderId="0" xfId="0" applyNumberForma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right"/>
    </xf>
    <xf numFmtId="2" fontId="13" fillId="2" borderId="34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right"/>
    </xf>
    <xf numFmtId="165" fontId="7" fillId="3" borderId="17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5" fillId="0" borderId="0" xfId="0" applyFont="1"/>
    <xf numFmtId="0" fontId="17" fillId="0" borderId="5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67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168" fontId="18" fillId="5" borderId="30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168" fontId="18" fillId="0" borderId="56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166" fontId="15" fillId="0" borderId="30" xfId="0" applyNumberFormat="1" applyFont="1" applyFill="1" applyBorder="1" applyAlignment="1">
      <alignment horizontal="center" vertical="center"/>
    </xf>
    <xf numFmtId="166" fontId="15" fillId="0" borderId="54" xfId="0" applyNumberFormat="1" applyFont="1" applyFill="1" applyBorder="1" applyAlignment="1">
      <alignment horizontal="center" vertical="center"/>
    </xf>
    <xf numFmtId="166" fontId="15" fillId="0" borderId="55" xfId="0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164" fontId="1" fillId="0" borderId="7" xfId="2" applyNumberFormat="1" applyFont="1" applyBorder="1" applyAlignment="1">
      <alignment horizontal="center" vertical="center"/>
    </xf>
    <xf numFmtId="47" fontId="21" fillId="0" borderId="60" xfId="2" applyNumberFormat="1" applyFont="1" applyBorder="1" applyAlignment="1">
      <alignment horizontal="center" vertical="center"/>
    </xf>
    <xf numFmtId="164" fontId="1" fillId="0" borderId="7" xfId="2" applyNumberFormat="1" applyFont="1" applyFill="1" applyBorder="1" applyAlignment="1">
      <alignment horizontal="center" vertical="center"/>
    </xf>
    <xf numFmtId="47" fontId="21" fillId="0" borderId="60" xfId="2" applyNumberFormat="1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168" fontId="18" fillId="5" borderId="33" xfId="0" applyNumberFormat="1" applyFont="1" applyFill="1" applyBorder="1" applyAlignment="1">
      <alignment horizontal="center" vertical="center"/>
    </xf>
    <xf numFmtId="166" fontId="15" fillId="6" borderId="30" xfId="0" applyNumberFormat="1" applyFont="1" applyFill="1" applyBorder="1" applyAlignment="1">
      <alignment horizontal="center" vertical="center"/>
    </xf>
    <xf numFmtId="166" fontId="15" fillId="3" borderId="30" xfId="0" applyNumberFormat="1" applyFont="1" applyFill="1" applyBorder="1" applyAlignment="1">
      <alignment horizontal="center" vertical="center"/>
    </xf>
    <xf numFmtId="166" fontId="15" fillId="7" borderId="30" xfId="0" applyNumberFormat="1" applyFont="1" applyFill="1" applyBorder="1" applyAlignment="1">
      <alignment horizontal="center" vertical="center"/>
    </xf>
    <xf numFmtId="166" fontId="15" fillId="7" borderId="54" xfId="0" applyNumberFormat="1" applyFont="1" applyFill="1" applyBorder="1" applyAlignment="1">
      <alignment horizontal="center" vertical="center"/>
    </xf>
    <xf numFmtId="166" fontId="15" fillId="3" borderId="54" xfId="0" applyNumberFormat="1" applyFont="1" applyFill="1" applyBorder="1" applyAlignment="1">
      <alignment horizontal="center" vertical="center"/>
    </xf>
    <xf numFmtId="166" fontId="15" fillId="7" borderId="55" xfId="0" applyNumberFormat="1" applyFont="1" applyFill="1" applyBorder="1" applyAlignment="1">
      <alignment horizontal="center" vertical="center"/>
    </xf>
    <xf numFmtId="164" fontId="1" fillId="7" borderId="7" xfId="2" applyNumberFormat="1" applyFont="1" applyFill="1" applyBorder="1" applyAlignment="1">
      <alignment horizontal="center" vertical="center"/>
    </xf>
    <xf numFmtId="47" fontId="21" fillId="7" borderId="60" xfId="2" applyNumberFormat="1" applyFont="1" applyFill="1" applyBorder="1" applyAlignment="1">
      <alignment horizontal="center" vertical="center"/>
    </xf>
    <xf numFmtId="47" fontId="19" fillId="0" borderId="36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/>
    </xf>
    <xf numFmtId="164" fontId="18" fillId="0" borderId="55" xfId="0" applyNumberFormat="1" applyFont="1" applyFill="1" applyBorder="1" applyAlignment="1">
      <alignment horizontal="center" vertical="center"/>
    </xf>
    <xf numFmtId="47" fontId="19" fillId="0" borderId="36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164" fontId="18" fillId="7" borderId="7" xfId="0" applyNumberFormat="1" applyFont="1" applyFill="1" applyBorder="1" applyAlignment="1">
      <alignment horizontal="center" vertical="center"/>
    </xf>
    <xf numFmtId="47" fontId="19" fillId="7" borderId="36" xfId="0" applyNumberFormat="1" applyFont="1" applyFill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21" xfId="1" applyBorder="1" applyAlignment="1">
      <alignment horizontal="center" vertical="center" wrapText="1"/>
    </xf>
    <xf numFmtId="0" fontId="9" fillId="0" borderId="44" xfId="1" applyBorder="1" applyAlignment="1">
      <alignment horizontal="center" vertical="center" wrapText="1"/>
    </xf>
    <xf numFmtId="0" fontId="9" fillId="0" borderId="9" xfId="1" applyBorder="1" applyAlignment="1">
      <alignment horizontal="center" vertical="center"/>
    </xf>
    <xf numFmtId="0" fontId="9" fillId="0" borderId="48" xfId="1" applyBorder="1" applyAlignment="1">
      <alignment horizontal="center" vertical="center"/>
    </xf>
    <xf numFmtId="0" fontId="9" fillId="0" borderId="46" xfId="1" applyBorder="1" applyAlignment="1">
      <alignment horizontal="center" vertical="center" wrapText="1"/>
    </xf>
    <xf numFmtId="0" fontId="9" fillId="0" borderId="49" xfId="1" applyBorder="1" applyAlignment="1">
      <alignment horizontal="center" vertical="center" wrapText="1"/>
    </xf>
    <xf numFmtId="0" fontId="9" fillId="0" borderId="20" xfId="1" applyBorder="1" applyAlignment="1">
      <alignment horizontal="center" vertical="center"/>
    </xf>
    <xf numFmtId="0" fontId="9" fillId="0" borderId="47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10" xfId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0" fillId="0" borderId="6" xfId="2" applyFont="1" applyBorder="1" applyAlignment="1">
      <alignment horizontal="center" vertical="center" wrapText="1"/>
    </xf>
    <xf numFmtId="0" fontId="20" fillId="0" borderId="59" xfId="2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49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Обычный" xfId="0" builtinId="0"/>
    <cellStyle name="Обычный 2" xfId="1" xr:uid="{00000000-0005-0000-0000-0000AE000000}"/>
    <cellStyle name="Обычный 3" xfId="2" xr:uid="{00000000-0005-0000-0000-0000AF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</cellStyles>
  <dxfs count="0"/>
  <tableStyles count="0" defaultTableStyle="TableStyleMedium9" defaultPivotStyle="PivotStyleMedium4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3FF7-E6FE-9042-9FA7-BBA35A13FC02}">
  <dimension ref="B2:K26"/>
  <sheetViews>
    <sheetView workbookViewId="0">
      <selection activeCell="H10" sqref="H10"/>
    </sheetView>
  </sheetViews>
  <sheetFormatPr baseColWidth="10" defaultRowHeight="16" x14ac:dyDescent="0.2"/>
  <cols>
    <col min="3" max="3" width="17.83203125" customWidth="1"/>
    <col min="8" max="9" width="16.6640625" customWidth="1"/>
  </cols>
  <sheetData>
    <row r="2" spans="2:11" x14ac:dyDescent="0.2">
      <c r="F2" t="s">
        <v>44</v>
      </c>
    </row>
    <row r="3" spans="2:11" ht="17" thickBot="1" x14ac:dyDescent="0.25"/>
    <row r="4" spans="2:11" x14ac:dyDescent="0.2">
      <c r="B4" s="159" t="s">
        <v>27</v>
      </c>
      <c r="C4" s="161" t="s">
        <v>28</v>
      </c>
      <c r="D4" s="163" t="s">
        <v>29</v>
      </c>
      <c r="E4" s="165" t="s">
        <v>30</v>
      </c>
      <c r="F4" s="166"/>
      <c r="G4" s="167" t="s">
        <v>31</v>
      </c>
      <c r="H4" s="168"/>
      <c r="I4" s="161"/>
      <c r="J4" s="157" t="s">
        <v>32</v>
      </c>
      <c r="K4" s="158"/>
    </row>
    <row r="5" spans="2:11" ht="17" thickBot="1" x14ac:dyDescent="0.25">
      <c r="B5" s="160"/>
      <c r="C5" s="162"/>
      <c r="D5" s="164"/>
      <c r="E5" s="65" t="s">
        <v>33</v>
      </c>
      <c r="F5" s="66" t="s">
        <v>34</v>
      </c>
      <c r="G5" s="67" t="s">
        <v>35</v>
      </c>
      <c r="H5" s="68" t="s">
        <v>36</v>
      </c>
      <c r="I5" s="68" t="s">
        <v>37</v>
      </c>
      <c r="J5" s="65" t="s">
        <v>33</v>
      </c>
      <c r="K5" s="66" t="s">
        <v>38</v>
      </c>
    </row>
    <row r="6" spans="2:11" ht="22" customHeight="1" x14ac:dyDescent="0.2">
      <c r="B6" s="69">
        <v>1</v>
      </c>
      <c r="C6" s="70" t="s">
        <v>40</v>
      </c>
      <c r="D6" s="71">
        <v>3</v>
      </c>
      <c r="E6" s="72">
        <v>32.423000000000002</v>
      </c>
      <c r="F6" s="73">
        <v>1</v>
      </c>
      <c r="G6" s="74">
        <v>698</v>
      </c>
      <c r="H6" s="75" t="s">
        <v>49</v>
      </c>
      <c r="I6" s="76" t="s">
        <v>39</v>
      </c>
      <c r="J6" s="72">
        <v>32.122</v>
      </c>
      <c r="K6" s="73">
        <v>652</v>
      </c>
    </row>
    <row r="7" spans="2:11" ht="24" customHeight="1" x14ac:dyDescent="0.2">
      <c r="B7" s="77">
        <v>2</v>
      </c>
      <c r="C7" s="78" t="s">
        <v>45</v>
      </c>
      <c r="D7" s="79">
        <v>2</v>
      </c>
      <c r="E7" s="80">
        <v>32.936999999999998</v>
      </c>
      <c r="F7" s="81">
        <v>4</v>
      </c>
      <c r="G7" s="82">
        <v>694</v>
      </c>
      <c r="H7" s="83" t="s">
        <v>41</v>
      </c>
      <c r="I7" s="83" t="s">
        <v>41</v>
      </c>
      <c r="J7" s="84">
        <v>32.130000000000003</v>
      </c>
      <c r="K7" s="81">
        <v>577</v>
      </c>
    </row>
    <row r="8" spans="2:11" ht="24" customHeight="1" x14ac:dyDescent="0.2">
      <c r="B8" s="77">
        <v>3</v>
      </c>
      <c r="C8" s="78" t="s">
        <v>48</v>
      </c>
      <c r="D8" s="79">
        <v>5</v>
      </c>
      <c r="E8" s="80">
        <v>32.951000000000001</v>
      </c>
      <c r="F8" s="81">
        <v>5</v>
      </c>
      <c r="G8" s="85">
        <v>694</v>
      </c>
      <c r="H8" s="83" t="s">
        <v>41</v>
      </c>
      <c r="I8" s="86" t="s">
        <v>50</v>
      </c>
      <c r="J8" s="80">
        <v>32.103999999999999</v>
      </c>
      <c r="K8" s="81">
        <v>601</v>
      </c>
    </row>
    <row r="9" spans="2:11" ht="31" customHeight="1" x14ac:dyDescent="0.2">
      <c r="B9" s="77">
        <v>4</v>
      </c>
      <c r="C9" s="78" t="s">
        <v>46</v>
      </c>
      <c r="D9" s="79">
        <v>6</v>
      </c>
      <c r="E9" s="80">
        <v>32.817</v>
      </c>
      <c r="F9" s="81">
        <v>2</v>
      </c>
      <c r="G9" s="85">
        <v>692</v>
      </c>
      <c r="H9" s="83" t="s">
        <v>60</v>
      </c>
      <c r="I9" s="83" t="s">
        <v>51</v>
      </c>
      <c r="J9" s="80">
        <v>32.067</v>
      </c>
      <c r="K9" s="81">
        <v>671</v>
      </c>
    </row>
    <row r="10" spans="2:11" ht="28" customHeight="1" x14ac:dyDescent="0.2">
      <c r="B10" s="77">
        <v>5</v>
      </c>
      <c r="C10" s="78" t="s">
        <v>21</v>
      </c>
      <c r="D10" s="79">
        <v>7</v>
      </c>
      <c r="E10" s="80">
        <v>32.982999999999997</v>
      </c>
      <c r="F10" s="81">
        <v>6</v>
      </c>
      <c r="G10" s="85">
        <v>691</v>
      </c>
      <c r="H10" s="87" t="s">
        <v>42</v>
      </c>
      <c r="I10" s="83" t="s">
        <v>52</v>
      </c>
      <c r="J10" s="80">
        <v>32.14</v>
      </c>
      <c r="K10" s="81">
        <v>622</v>
      </c>
    </row>
    <row r="11" spans="2:11" ht="24" customHeight="1" x14ac:dyDescent="0.2">
      <c r="B11" s="77">
        <v>6</v>
      </c>
      <c r="C11" s="78" t="s">
        <v>43</v>
      </c>
      <c r="D11" s="79">
        <v>1</v>
      </c>
      <c r="E11" s="80">
        <v>33.228000000000002</v>
      </c>
      <c r="F11" s="81">
        <v>7</v>
      </c>
      <c r="G11" s="85">
        <v>688</v>
      </c>
      <c r="H11" s="87" t="s">
        <v>54</v>
      </c>
      <c r="I11" s="83" t="s">
        <v>53</v>
      </c>
      <c r="J11" s="80">
        <v>32.246000000000002</v>
      </c>
      <c r="K11" s="81">
        <v>526</v>
      </c>
    </row>
    <row r="12" spans="2:11" ht="30" customHeight="1" x14ac:dyDescent="0.2">
      <c r="B12" s="77">
        <v>7</v>
      </c>
      <c r="C12" s="78" t="s">
        <v>47</v>
      </c>
      <c r="D12" s="79">
        <v>4</v>
      </c>
      <c r="E12" s="80">
        <v>32.881999999999998</v>
      </c>
      <c r="F12" s="81">
        <v>3</v>
      </c>
      <c r="G12" s="85">
        <v>688</v>
      </c>
      <c r="H12" s="87" t="s">
        <v>54</v>
      </c>
      <c r="I12" s="83" t="s">
        <v>50</v>
      </c>
      <c r="J12" s="80">
        <v>32.170999999999999</v>
      </c>
      <c r="K12" s="81">
        <v>683</v>
      </c>
    </row>
    <row r="16" spans="2:11" x14ac:dyDescent="0.2">
      <c r="F16" t="s">
        <v>55</v>
      </c>
    </row>
    <row r="17" spans="2:11" ht="17" thickBot="1" x14ac:dyDescent="0.25"/>
    <row r="18" spans="2:11" x14ac:dyDescent="0.2">
      <c r="B18" s="159" t="s">
        <v>27</v>
      </c>
      <c r="C18" s="161" t="s">
        <v>28</v>
      </c>
      <c r="D18" s="163" t="s">
        <v>29</v>
      </c>
      <c r="E18" s="165" t="s">
        <v>30</v>
      </c>
      <c r="F18" s="166"/>
      <c r="G18" s="167" t="s">
        <v>31</v>
      </c>
      <c r="H18" s="168"/>
      <c r="I18" s="161"/>
      <c r="J18" s="157" t="s">
        <v>32</v>
      </c>
      <c r="K18" s="158"/>
    </row>
    <row r="19" spans="2:11" ht="17" thickBot="1" x14ac:dyDescent="0.25">
      <c r="B19" s="160"/>
      <c r="C19" s="162"/>
      <c r="D19" s="164"/>
      <c r="E19" s="65" t="s">
        <v>33</v>
      </c>
      <c r="F19" s="66" t="s">
        <v>34</v>
      </c>
      <c r="G19" s="67" t="s">
        <v>35</v>
      </c>
      <c r="H19" s="68" t="s">
        <v>36</v>
      </c>
      <c r="I19" s="68" t="s">
        <v>37</v>
      </c>
      <c r="J19" s="65" t="s">
        <v>33</v>
      </c>
      <c r="K19" s="66" t="s">
        <v>38</v>
      </c>
    </row>
    <row r="20" spans="2:11" ht="27" customHeight="1" x14ac:dyDescent="0.2">
      <c r="B20" s="69">
        <v>1</v>
      </c>
      <c r="C20" s="70" t="s">
        <v>40</v>
      </c>
      <c r="D20" s="71">
        <v>3</v>
      </c>
      <c r="E20" s="72">
        <v>32.423000000000002</v>
      </c>
      <c r="F20" s="73">
        <v>1</v>
      </c>
      <c r="G20" s="74">
        <v>698</v>
      </c>
      <c r="H20" s="75" t="s">
        <v>49</v>
      </c>
      <c r="I20" s="76" t="s">
        <v>39</v>
      </c>
      <c r="J20" s="72">
        <v>32.122</v>
      </c>
      <c r="K20" s="73">
        <v>652</v>
      </c>
    </row>
    <row r="21" spans="2:11" ht="24" customHeight="1" x14ac:dyDescent="0.2">
      <c r="B21" s="77">
        <v>2</v>
      </c>
      <c r="C21" s="78" t="s">
        <v>45</v>
      </c>
      <c r="D21" s="79">
        <v>2</v>
      </c>
      <c r="E21" s="80">
        <v>32.936999999999998</v>
      </c>
      <c r="F21" s="81">
        <v>4</v>
      </c>
      <c r="G21" s="82">
        <v>694</v>
      </c>
      <c r="H21" s="83" t="s">
        <v>41</v>
      </c>
      <c r="I21" s="83" t="s">
        <v>41</v>
      </c>
      <c r="J21" s="84">
        <v>32.130000000000003</v>
      </c>
      <c r="K21" s="81">
        <v>577</v>
      </c>
    </row>
    <row r="22" spans="2:11" ht="24" customHeight="1" x14ac:dyDescent="0.2">
      <c r="B22" s="77">
        <v>3</v>
      </c>
      <c r="C22" s="78" t="s">
        <v>48</v>
      </c>
      <c r="D22" s="79">
        <v>5</v>
      </c>
      <c r="E22" s="80">
        <v>32.951000000000001</v>
      </c>
      <c r="F22" s="81">
        <v>5</v>
      </c>
      <c r="G22" s="85">
        <v>694</v>
      </c>
      <c r="H22" s="83" t="s">
        <v>59</v>
      </c>
      <c r="I22" s="86" t="s">
        <v>56</v>
      </c>
      <c r="J22" s="80">
        <v>32.103999999999999</v>
      </c>
      <c r="K22" s="81">
        <v>601</v>
      </c>
    </row>
    <row r="23" spans="2:11" ht="22" customHeight="1" x14ac:dyDescent="0.2">
      <c r="B23" s="77">
        <v>4</v>
      </c>
      <c r="C23" s="78" t="s">
        <v>46</v>
      </c>
      <c r="D23" s="79">
        <v>6</v>
      </c>
      <c r="E23" s="80">
        <v>32.817</v>
      </c>
      <c r="F23" s="81">
        <v>2</v>
      </c>
      <c r="G23" s="85">
        <v>692</v>
      </c>
      <c r="H23" s="83" t="s">
        <v>60</v>
      </c>
      <c r="I23" s="83" t="s">
        <v>57</v>
      </c>
      <c r="J23" s="80">
        <v>32.067</v>
      </c>
      <c r="K23" s="81">
        <v>671</v>
      </c>
    </row>
    <row r="24" spans="2:11" ht="21" customHeight="1" x14ac:dyDescent="0.2">
      <c r="B24" s="77">
        <v>5</v>
      </c>
      <c r="C24" s="78" t="s">
        <v>21</v>
      </c>
      <c r="D24" s="79">
        <v>7</v>
      </c>
      <c r="E24" s="80">
        <v>32.982999999999997</v>
      </c>
      <c r="F24" s="81">
        <v>6</v>
      </c>
      <c r="G24" s="85">
        <v>691</v>
      </c>
      <c r="H24" s="87" t="s">
        <v>42</v>
      </c>
      <c r="I24" s="83" t="s">
        <v>52</v>
      </c>
      <c r="J24" s="80">
        <v>32.14</v>
      </c>
      <c r="K24" s="81">
        <v>622</v>
      </c>
    </row>
    <row r="25" spans="2:11" ht="24" customHeight="1" x14ac:dyDescent="0.2">
      <c r="B25" s="77">
        <v>6</v>
      </c>
      <c r="C25" s="78" t="s">
        <v>43</v>
      </c>
      <c r="D25" s="79">
        <v>1</v>
      </c>
      <c r="E25" s="80">
        <v>33.228000000000002</v>
      </c>
      <c r="F25" s="81">
        <v>7</v>
      </c>
      <c r="G25" s="85">
        <v>688</v>
      </c>
      <c r="H25" s="87" t="s">
        <v>54</v>
      </c>
      <c r="I25" s="83" t="s">
        <v>53</v>
      </c>
      <c r="J25" s="80">
        <v>32.246000000000002</v>
      </c>
      <c r="K25" s="81">
        <v>526</v>
      </c>
    </row>
    <row r="26" spans="2:11" ht="27" customHeight="1" x14ac:dyDescent="0.2">
      <c r="B26" s="77">
        <v>7</v>
      </c>
      <c r="C26" s="78" t="s">
        <v>47</v>
      </c>
      <c r="D26" s="79">
        <v>4</v>
      </c>
      <c r="E26" s="80">
        <v>32.881999999999998</v>
      </c>
      <c r="F26" s="81">
        <v>3</v>
      </c>
      <c r="G26" s="85">
        <v>688</v>
      </c>
      <c r="H26" s="87" t="s">
        <v>58</v>
      </c>
      <c r="I26" s="83" t="s">
        <v>56</v>
      </c>
      <c r="J26" s="80">
        <v>32.170999999999999</v>
      </c>
      <c r="K26" s="81">
        <v>683</v>
      </c>
    </row>
  </sheetData>
  <mergeCells count="12">
    <mergeCell ref="J18:K18"/>
    <mergeCell ref="B4:B5"/>
    <mergeCell ref="C4:C5"/>
    <mergeCell ref="D4:D5"/>
    <mergeCell ref="E4:F4"/>
    <mergeCell ref="G4:I4"/>
    <mergeCell ref="J4:K4"/>
    <mergeCell ref="B18:B19"/>
    <mergeCell ref="C18:C19"/>
    <mergeCell ref="D18:D19"/>
    <mergeCell ref="E18:F18"/>
    <mergeCell ref="G18:I1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328D0-7712-4946-8DD7-463F27BE68DC}">
  <dimension ref="A1:S39"/>
  <sheetViews>
    <sheetView topLeftCell="A2" workbookViewId="0">
      <selection activeCell="N38" sqref="N38"/>
    </sheetView>
  </sheetViews>
  <sheetFormatPr baseColWidth="10" defaultRowHeight="16" x14ac:dyDescent="0.2"/>
  <cols>
    <col min="2" max="2" width="16.33203125" customWidth="1"/>
    <col min="3" max="3" width="17.83203125" customWidth="1"/>
    <col min="6" max="6" width="14.33203125" customWidth="1"/>
    <col min="8" max="8" width="16.6640625" customWidth="1"/>
  </cols>
  <sheetData>
    <row r="1" spans="1:18" ht="21" thickBot="1" x14ac:dyDescent="0.3">
      <c r="A1" s="115"/>
      <c r="B1" s="171" t="s">
        <v>232</v>
      </c>
      <c r="C1" s="171"/>
      <c r="D1" s="171"/>
      <c r="E1" s="171"/>
      <c r="F1" s="171"/>
      <c r="G1" s="171"/>
      <c r="H1" s="171"/>
      <c r="I1" s="115"/>
      <c r="K1" s="115"/>
      <c r="L1" s="171" t="s">
        <v>239</v>
      </c>
      <c r="M1" s="171"/>
      <c r="N1" s="171"/>
      <c r="O1" s="171"/>
      <c r="P1" s="171"/>
      <c r="Q1" s="171"/>
      <c r="R1" s="171"/>
    </row>
    <row r="2" spans="1:18" ht="33" customHeight="1" thickBot="1" x14ac:dyDescent="0.25">
      <c r="A2" s="134"/>
      <c r="B2" s="117" t="s">
        <v>17</v>
      </c>
      <c r="C2" s="117" t="s">
        <v>176</v>
      </c>
      <c r="D2" s="117" t="s">
        <v>48</v>
      </c>
      <c r="E2" s="117" t="s">
        <v>46</v>
      </c>
      <c r="F2" s="116" t="s">
        <v>233</v>
      </c>
      <c r="G2" s="117" t="s">
        <v>43</v>
      </c>
      <c r="H2" s="117" t="s">
        <v>200</v>
      </c>
      <c r="I2" s="115"/>
      <c r="K2" s="134"/>
      <c r="L2" s="117" t="s">
        <v>17</v>
      </c>
      <c r="M2" s="117" t="s">
        <v>176</v>
      </c>
      <c r="N2" s="117" t="s">
        <v>48</v>
      </c>
      <c r="O2" s="117" t="s">
        <v>46</v>
      </c>
      <c r="P2" s="116" t="s">
        <v>233</v>
      </c>
      <c r="Q2" s="117" t="s">
        <v>43</v>
      </c>
      <c r="R2" s="117" t="s">
        <v>200</v>
      </c>
    </row>
    <row r="3" spans="1:18" x14ac:dyDescent="0.2">
      <c r="A3" s="118">
        <v>1</v>
      </c>
      <c r="B3" s="128">
        <v>152.983</v>
      </c>
      <c r="C3" s="128">
        <v>155.489</v>
      </c>
      <c r="D3" s="129">
        <v>155.09399999999999</v>
      </c>
      <c r="E3" s="130">
        <v>160</v>
      </c>
      <c r="F3" s="128">
        <v>163.666</v>
      </c>
      <c r="G3" s="128">
        <v>154.30600000000001</v>
      </c>
      <c r="H3" s="128">
        <v>156.398</v>
      </c>
      <c r="I3" s="115"/>
      <c r="K3" s="118">
        <v>1</v>
      </c>
      <c r="L3" s="128">
        <v>36.911999999999999</v>
      </c>
      <c r="M3" s="128">
        <v>37.531999999999996</v>
      </c>
      <c r="N3" s="129">
        <v>37.052</v>
      </c>
      <c r="O3" s="130">
        <v>37</v>
      </c>
      <c r="P3" s="128">
        <v>44.802</v>
      </c>
      <c r="Q3" s="128">
        <v>38.463000000000001</v>
      </c>
      <c r="R3" s="128">
        <v>37.395000000000003</v>
      </c>
    </row>
    <row r="4" spans="1:18" x14ac:dyDescent="0.2">
      <c r="A4" s="119">
        <v>2</v>
      </c>
      <c r="B4" s="131">
        <v>152.624</v>
      </c>
      <c r="C4" s="131">
        <v>153.15700000000001</v>
      </c>
      <c r="D4" s="132">
        <v>155.22200000000001</v>
      </c>
      <c r="E4" s="133">
        <v>153</v>
      </c>
      <c r="F4" s="131">
        <v>153.92500000000001</v>
      </c>
      <c r="G4" s="131">
        <v>152.82400000000001</v>
      </c>
      <c r="H4" s="131">
        <v>153.82499999999999</v>
      </c>
      <c r="I4" s="115"/>
      <c r="K4" s="119">
        <v>2</v>
      </c>
      <c r="L4" s="131">
        <v>37.854999999999997</v>
      </c>
      <c r="M4" s="131">
        <v>36.735999999999997</v>
      </c>
      <c r="N4" s="132">
        <v>37.435000000000002</v>
      </c>
      <c r="O4" s="133">
        <v>37</v>
      </c>
      <c r="P4" s="131">
        <v>37.103000000000002</v>
      </c>
      <c r="Q4" s="131">
        <v>39.079000000000001</v>
      </c>
      <c r="R4" s="131">
        <v>37.784999999999997</v>
      </c>
    </row>
    <row r="5" spans="1:18" x14ac:dyDescent="0.2">
      <c r="A5" s="119">
        <v>3</v>
      </c>
      <c r="B5" s="131">
        <v>152.52799999999999</v>
      </c>
      <c r="C5" s="131">
        <v>156.98400000000001</v>
      </c>
      <c r="D5" s="132">
        <v>151.857</v>
      </c>
      <c r="E5" s="133">
        <v>155.43100000000001</v>
      </c>
      <c r="F5" s="131">
        <v>154.66300000000001</v>
      </c>
      <c r="G5" s="131">
        <v>158.97399999999999</v>
      </c>
      <c r="H5" s="131">
        <v>153.035</v>
      </c>
      <c r="I5" s="115"/>
      <c r="K5" s="119">
        <v>3</v>
      </c>
      <c r="L5" s="131">
        <v>36.874000000000002</v>
      </c>
      <c r="M5" s="131">
        <v>36.962000000000003</v>
      </c>
      <c r="N5" s="132">
        <v>36.363999999999997</v>
      </c>
      <c r="O5" s="133">
        <v>37.56</v>
      </c>
      <c r="P5" s="131">
        <v>37.247999999999998</v>
      </c>
      <c r="Q5" s="131">
        <v>40.658999999999999</v>
      </c>
      <c r="R5" s="131">
        <v>38.56</v>
      </c>
    </row>
    <row r="6" spans="1:18" x14ac:dyDescent="0.2">
      <c r="A6" s="119">
        <v>4</v>
      </c>
      <c r="B6" s="131">
        <v>151.41399999999999</v>
      </c>
      <c r="C6" s="131">
        <v>151.435</v>
      </c>
      <c r="D6" s="132">
        <v>152.096</v>
      </c>
      <c r="E6" s="133">
        <v>151.80500000000001</v>
      </c>
      <c r="F6" s="143">
        <v>150.74199999999999</v>
      </c>
      <c r="G6" s="131">
        <v>152.477</v>
      </c>
      <c r="H6" s="131">
        <v>152.76499999999999</v>
      </c>
      <c r="I6" s="115"/>
      <c r="K6" s="119">
        <v>4</v>
      </c>
      <c r="L6" s="131">
        <v>36.700000000000003</v>
      </c>
      <c r="M6" s="131">
        <v>37.505000000000003</v>
      </c>
      <c r="N6" s="132">
        <v>36.965000000000003</v>
      </c>
      <c r="O6" s="133">
        <v>37.075000000000003</v>
      </c>
      <c r="P6" s="131">
        <v>37.225999999999999</v>
      </c>
      <c r="Q6" s="131">
        <v>37.195999999999998</v>
      </c>
      <c r="R6" s="131">
        <v>37.356000000000002</v>
      </c>
    </row>
    <row r="7" spans="1:18" x14ac:dyDescent="0.2">
      <c r="A7" s="119">
        <v>5</v>
      </c>
      <c r="B7" s="141">
        <v>150.92699999999999</v>
      </c>
      <c r="C7" s="131">
        <v>153.83199999999999</v>
      </c>
      <c r="D7" s="132">
        <v>152.464</v>
      </c>
      <c r="E7" s="133">
        <v>154.27699999999999</v>
      </c>
      <c r="F7" s="131">
        <v>161.417</v>
      </c>
      <c r="G7" s="143">
        <v>150.762</v>
      </c>
      <c r="H7" s="131">
        <v>151.62</v>
      </c>
      <c r="I7" s="115"/>
      <c r="K7" s="119">
        <v>5</v>
      </c>
      <c r="L7" s="131">
        <v>36.393000000000001</v>
      </c>
      <c r="M7" s="131">
        <v>37.421999999999997</v>
      </c>
      <c r="N7" s="132">
        <v>36.716999999999999</v>
      </c>
      <c r="O7" s="133">
        <v>37.058999999999997</v>
      </c>
      <c r="P7" s="131">
        <v>36.68</v>
      </c>
      <c r="Q7" s="131">
        <v>38.106999999999999</v>
      </c>
      <c r="R7" s="131">
        <v>37.607999999999997</v>
      </c>
    </row>
    <row r="8" spans="1:18" x14ac:dyDescent="0.2">
      <c r="A8" s="119">
        <v>6</v>
      </c>
      <c r="B8" s="141">
        <v>150.47300000000001</v>
      </c>
      <c r="C8" s="131">
        <v>153.124</v>
      </c>
      <c r="D8" s="144">
        <v>150.45500000000001</v>
      </c>
      <c r="E8" s="133">
        <v>152.768</v>
      </c>
      <c r="F8" s="131">
        <v>151.196</v>
      </c>
      <c r="G8" s="131">
        <v>191.887</v>
      </c>
      <c r="H8" s="131">
        <v>151.77600000000001</v>
      </c>
      <c r="I8" s="115"/>
      <c r="K8" s="119">
        <v>6</v>
      </c>
      <c r="L8" s="131">
        <v>36.851999999999997</v>
      </c>
      <c r="M8" s="131">
        <v>36.36</v>
      </c>
      <c r="N8" s="132">
        <v>36.508000000000003</v>
      </c>
      <c r="O8" s="133">
        <v>37.054000000000002</v>
      </c>
      <c r="P8" s="131">
        <v>36.997</v>
      </c>
      <c r="Q8" s="131">
        <v>37.823</v>
      </c>
      <c r="R8" s="131">
        <v>36.963999999999999</v>
      </c>
    </row>
    <row r="9" spans="1:18" x14ac:dyDescent="0.2">
      <c r="A9" s="119">
        <v>7</v>
      </c>
      <c r="B9" s="131">
        <v>151.15299999999999</v>
      </c>
      <c r="C9" s="131">
        <v>151.34200000000001</v>
      </c>
      <c r="D9" s="132">
        <v>152.71700000000001</v>
      </c>
      <c r="E9" s="146">
        <v>150.93</v>
      </c>
      <c r="F9" s="143">
        <v>150.83799999999999</v>
      </c>
      <c r="G9" s="143">
        <v>150.798</v>
      </c>
      <c r="H9" s="131">
        <v>154.71100000000001</v>
      </c>
      <c r="I9" s="115"/>
      <c r="K9" s="119">
        <v>7</v>
      </c>
      <c r="L9" s="131">
        <v>36.884999999999998</v>
      </c>
      <c r="M9" s="131">
        <v>37.238</v>
      </c>
      <c r="N9" s="132">
        <v>37.427999999999997</v>
      </c>
      <c r="O9" s="133">
        <v>36.362000000000002</v>
      </c>
      <c r="P9" s="131">
        <v>36.838999999999999</v>
      </c>
      <c r="Q9" s="131">
        <v>37.649000000000001</v>
      </c>
      <c r="R9" s="131">
        <v>37.302999999999997</v>
      </c>
    </row>
    <row r="10" spans="1:18" x14ac:dyDescent="0.2">
      <c r="A10" s="119">
        <v>8</v>
      </c>
      <c r="B10" s="131">
        <v>151.232</v>
      </c>
      <c r="C10" s="143">
        <v>150.96799999999999</v>
      </c>
      <c r="D10" s="132">
        <v>161.74199999999999</v>
      </c>
      <c r="E10" s="133">
        <v>155.46600000000001</v>
      </c>
      <c r="F10" s="143">
        <v>150.30500000000001</v>
      </c>
      <c r="G10" s="131">
        <v>161.084</v>
      </c>
      <c r="H10" s="143">
        <v>150.649</v>
      </c>
      <c r="I10" s="115"/>
      <c r="K10" s="119">
        <v>8</v>
      </c>
      <c r="L10" s="131">
        <v>36.646999999999998</v>
      </c>
      <c r="M10" s="131">
        <v>37.048000000000002</v>
      </c>
      <c r="N10" s="132">
        <v>36.706000000000003</v>
      </c>
      <c r="O10" s="133">
        <v>36.896999999999998</v>
      </c>
      <c r="P10" s="131">
        <v>36.845999999999997</v>
      </c>
      <c r="Q10" s="131">
        <v>42.113999999999997</v>
      </c>
      <c r="R10" s="131">
        <v>37.939</v>
      </c>
    </row>
    <row r="11" spans="1:18" x14ac:dyDescent="0.2">
      <c r="A11" s="119">
        <v>9</v>
      </c>
      <c r="B11" s="131">
        <v>157.71100000000001</v>
      </c>
      <c r="C11" s="142">
        <v>149.45699999999999</v>
      </c>
      <c r="D11" s="144">
        <v>150.30500000000001</v>
      </c>
      <c r="E11" s="133">
        <v>152.61000000000001</v>
      </c>
      <c r="F11" s="143">
        <v>150.65899999999999</v>
      </c>
      <c r="G11" s="131">
        <v>151.17599999999999</v>
      </c>
      <c r="H11" s="131">
        <v>155.77000000000001</v>
      </c>
      <c r="I11" s="115"/>
      <c r="K11" s="119">
        <v>9</v>
      </c>
      <c r="L11" s="131">
        <v>36.119</v>
      </c>
      <c r="M11" s="131">
        <v>38.612000000000002</v>
      </c>
      <c r="N11" s="132">
        <v>35.978000000000002</v>
      </c>
      <c r="O11" s="133">
        <v>36.942999999999998</v>
      </c>
      <c r="P11" s="131">
        <v>36.956000000000003</v>
      </c>
      <c r="Q11" s="131">
        <v>38.067</v>
      </c>
      <c r="R11" s="131">
        <v>37.512999999999998</v>
      </c>
    </row>
    <row r="12" spans="1:18" x14ac:dyDescent="0.2">
      <c r="A12" s="119">
        <v>10</v>
      </c>
      <c r="B12" s="131">
        <v>151.101</v>
      </c>
      <c r="C12" s="131">
        <v>153.97</v>
      </c>
      <c r="D12" s="132">
        <v>156.18799999999999</v>
      </c>
      <c r="E12" s="133">
        <v>152.12299999999999</v>
      </c>
      <c r="F12" s="142">
        <v>149.81800000000001</v>
      </c>
      <c r="G12" s="131">
        <v>151.09399999999999</v>
      </c>
      <c r="H12" s="131">
        <v>151.62299999999999</v>
      </c>
      <c r="I12" s="115"/>
      <c r="K12" s="119">
        <v>10</v>
      </c>
      <c r="L12" s="131">
        <v>36.348999999999997</v>
      </c>
      <c r="M12" s="131">
        <v>36.482999999999997</v>
      </c>
      <c r="N12" s="132">
        <v>36.999000000000002</v>
      </c>
      <c r="O12" s="133">
        <v>36.210999999999999</v>
      </c>
      <c r="P12" s="131">
        <v>36.844000000000001</v>
      </c>
      <c r="Q12" s="131">
        <v>37.756999999999998</v>
      </c>
      <c r="R12" s="131">
        <v>37.738</v>
      </c>
    </row>
    <row r="13" spans="1:18" x14ac:dyDescent="0.2">
      <c r="A13" s="119">
        <v>11</v>
      </c>
      <c r="B13" s="131">
        <v>152.185</v>
      </c>
      <c r="C13" s="131">
        <v>163.07900000000001</v>
      </c>
      <c r="D13" s="132">
        <v>151.33000000000001</v>
      </c>
      <c r="E13" s="133">
        <v>151.61099999999999</v>
      </c>
      <c r="F13" s="131">
        <v>154.94200000000001</v>
      </c>
      <c r="G13" s="131">
        <v>151.62899999999999</v>
      </c>
      <c r="H13" s="131">
        <v>116.411</v>
      </c>
      <c r="I13" s="115"/>
      <c r="K13" s="119">
        <v>11</v>
      </c>
      <c r="L13" s="131">
        <v>36.764000000000003</v>
      </c>
      <c r="M13" s="131">
        <v>36.834000000000003</v>
      </c>
      <c r="N13" s="132">
        <v>35.776000000000003</v>
      </c>
      <c r="O13" s="133">
        <v>37.223999999999997</v>
      </c>
      <c r="P13" s="131">
        <v>36.619999999999997</v>
      </c>
      <c r="Q13" s="131">
        <v>37.323999999999998</v>
      </c>
      <c r="R13" s="131">
        <v>35.435000000000002</v>
      </c>
    </row>
    <row r="14" spans="1:18" x14ac:dyDescent="0.2">
      <c r="A14" s="119">
        <v>12</v>
      </c>
      <c r="B14" s="131">
        <v>151.23400000000001</v>
      </c>
      <c r="C14" s="131">
        <v>152.398</v>
      </c>
      <c r="D14" s="132">
        <v>151.5</v>
      </c>
      <c r="E14" s="133">
        <v>151.69499999999999</v>
      </c>
      <c r="F14" s="131">
        <v>155.28299999999999</v>
      </c>
      <c r="G14" s="131">
        <v>152.84299999999999</v>
      </c>
      <c r="H14" s="131">
        <v>148.93899999999999</v>
      </c>
      <c r="I14" s="115"/>
      <c r="K14" s="119">
        <v>12</v>
      </c>
      <c r="L14" s="131">
        <v>36.606000000000002</v>
      </c>
      <c r="M14" s="131">
        <v>36.756999999999998</v>
      </c>
      <c r="N14" s="132">
        <v>36.527999999999999</v>
      </c>
      <c r="O14" s="133">
        <v>35.204999999999998</v>
      </c>
      <c r="P14" s="131">
        <v>36.497999999999998</v>
      </c>
      <c r="Q14" s="131">
        <v>38.04</v>
      </c>
      <c r="R14" s="131">
        <v>37.787999999999997</v>
      </c>
    </row>
    <row r="15" spans="1:18" x14ac:dyDescent="0.2">
      <c r="A15" s="119">
        <v>13</v>
      </c>
      <c r="B15" s="131">
        <v>151.58699999999999</v>
      </c>
      <c r="C15" s="131">
        <v>152.68100000000001</v>
      </c>
      <c r="D15" s="132">
        <v>152.49799999999999</v>
      </c>
      <c r="E15" s="133">
        <v>97.49</v>
      </c>
      <c r="F15" s="143">
        <v>150.26900000000001</v>
      </c>
      <c r="G15" s="143">
        <v>150.678</v>
      </c>
      <c r="H15" s="131">
        <v>152.65700000000001</v>
      </c>
      <c r="I15" s="115"/>
      <c r="K15" s="119">
        <v>13</v>
      </c>
      <c r="L15" s="131">
        <v>36.451000000000001</v>
      </c>
      <c r="M15" s="131">
        <v>36.33</v>
      </c>
      <c r="N15" s="132">
        <v>36.433</v>
      </c>
      <c r="O15" s="133">
        <v>36.573999999999998</v>
      </c>
      <c r="P15" s="131">
        <v>36.085999999999999</v>
      </c>
      <c r="Q15" s="131">
        <v>37.814999999999998</v>
      </c>
      <c r="R15" s="131">
        <v>36.457000000000001</v>
      </c>
    </row>
    <row r="16" spans="1:18" x14ac:dyDescent="0.2">
      <c r="A16" s="119">
        <v>14</v>
      </c>
      <c r="B16" s="131">
        <v>151.65100000000001</v>
      </c>
      <c r="C16" s="131">
        <v>152.726</v>
      </c>
      <c r="D16" s="132">
        <v>152.946</v>
      </c>
      <c r="E16" s="133">
        <v>100.16500000000001</v>
      </c>
      <c r="F16" s="143">
        <v>150.32499999999999</v>
      </c>
      <c r="G16" s="143">
        <v>150.34</v>
      </c>
      <c r="H16" s="143">
        <v>150.95699999999999</v>
      </c>
      <c r="I16" s="115"/>
      <c r="K16" s="119">
        <v>14</v>
      </c>
      <c r="L16" s="131">
        <v>35.975999999999999</v>
      </c>
      <c r="M16" s="131">
        <v>36.978999999999999</v>
      </c>
      <c r="N16" s="132">
        <v>36.597000000000001</v>
      </c>
      <c r="O16" s="133">
        <v>36.582999999999998</v>
      </c>
      <c r="P16" s="131">
        <v>36.53</v>
      </c>
      <c r="Q16" s="131">
        <v>37.411000000000001</v>
      </c>
      <c r="R16" s="131">
        <v>36.552</v>
      </c>
    </row>
    <row r="17" spans="1:19" x14ac:dyDescent="0.2">
      <c r="A17" s="119">
        <v>15</v>
      </c>
      <c r="B17" s="141">
        <v>150.643</v>
      </c>
      <c r="C17" s="131">
        <v>151.82300000000001</v>
      </c>
      <c r="D17" s="132">
        <v>117.53</v>
      </c>
      <c r="E17" s="133">
        <v>151.398</v>
      </c>
      <c r="F17" s="131">
        <v>115.958</v>
      </c>
      <c r="G17" s="143">
        <v>150.87700000000001</v>
      </c>
      <c r="H17" s="131">
        <v>151.37100000000001</v>
      </c>
      <c r="I17" s="115"/>
      <c r="K17" s="119">
        <v>15</v>
      </c>
      <c r="L17" s="131">
        <v>36.11</v>
      </c>
      <c r="M17" s="131">
        <v>36.390999999999998</v>
      </c>
      <c r="N17" s="132">
        <v>35.932000000000002</v>
      </c>
      <c r="O17" s="133">
        <v>36.951999999999998</v>
      </c>
      <c r="P17" s="131">
        <v>36.128</v>
      </c>
      <c r="Q17" s="131">
        <v>37.131</v>
      </c>
      <c r="R17" s="143">
        <v>34.587000000000003</v>
      </c>
    </row>
    <row r="18" spans="1:19" x14ac:dyDescent="0.2">
      <c r="A18" s="119">
        <v>16</v>
      </c>
      <c r="B18" s="141">
        <v>150.38499999999999</v>
      </c>
      <c r="C18" s="131">
        <v>153.304</v>
      </c>
      <c r="D18" s="132">
        <v>152.07900000000001</v>
      </c>
      <c r="E18" s="133">
        <v>151.422</v>
      </c>
      <c r="F18" s="131">
        <v>154.13999999999999</v>
      </c>
      <c r="G18" s="131">
        <v>151.73699999999999</v>
      </c>
      <c r="H18" s="143">
        <v>150.99600000000001</v>
      </c>
      <c r="I18" s="115"/>
      <c r="K18" s="119">
        <v>16</v>
      </c>
      <c r="L18" s="131">
        <v>36.491</v>
      </c>
      <c r="M18" s="131">
        <v>36.481999999999999</v>
      </c>
      <c r="N18" s="132">
        <v>36.360999999999997</v>
      </c>
      <c r="O18" s="133">
        <v>36.003999999999998</v>
      </c>
      <c r="P18" s="131">
        <v>44.771999999999998</v>
      </c>
      <c r="Q18" s="131">
        <v>36.805999999999997</v>
      </c>
      <c r="R18" s="131">
        <v>37.322000000000003</v>
      </c>
    </row>
    <row r="19" spans="1:19" x14ac:dyDescent="0.2">
      <c r="A19" s="119">
        <v>17</v>
      </c>
      <c r="B19" s="131">
        <v>151.37799999999999</v>
      </c>
      <c r="C19" s="131">
        <v>151.16300000000001</v>
      </c>
      <c r="D19" s="132">
        <v>151.93799999999999</v>
      </c>
      <c r="E19" s="133">
        <v>146.79300000000001</v>
      </c>
      <c r="F19" s="131">
        <v>154.94900000000001</v>
      </c>
      <c r="G19" s="143">
        <v>150.48500000000001</v>
      </c>
      <c r="H19" s="131">
        <v>153.267</v>
      </c>
      <c r="I19" s="115"/>
      <c r="K19" s="119">
        <v>17</v>
      </c>
      <c r="L19" s="131">
        <v>36.194000000000003</v>
      </c>
      <c r="M19" s="131">
        <v>36.871000000000002</v>
      </c>
      <c r="N19" s="132">
        <v>36.188000000000002</v>
      </c>
      <c r="O19" s="133">
        <v>36.508000000000003</v>
      </c>
      <c r="P19" s="131">
        <v>37.023000000000003</v>
      </c>
      <c r="Q19" s="131">
        <v>36.999000000000002</v>
      </c>
      <c r="R19" s="131">
        <v>35.677999999999997</v>
      </c>
    </row>
    <row r="20" spans="1:19" x14ac:dyDescent="0.2">
      <c r="A20" s="119">
        <v>18</v>
      </c>
      <c r="B20" s="131">
        <v>151.14099999999999</v>
      </c>
      <c r="C20" s="131">
        <v>155.08099999999999</v>
      </c>
      <c r="D20" s="145">
        <v>149.328</v>
      </c>
      <c r="E20" s="133">
        <v>151.07599999999999</v>
      </c>
      <c r="F20" s="131">
        <v>165.375</v>
      </c>
      <c r="G20" s="143">
        <v>150.12799999999999</v>
      </c>
      <c r="H20" s="143">
        <v>150.68100000000001</v>
      </c>
      <c r="I20" s="115"/>
      <c r="K20" s="119">
        <v>18</v>
      </c>
      <c r="L20" s="131">
        <v>36.442999999999998</v>
      </c>
      <c r="M20" s="131">
        <v>37.067999999999998</v>
      </c>
      <c r="N20" s="132">
        <v>35.975999999999999</v>
      </c>
      <c r="O20" s="133">
        <v>36.944000000000003</v>
      </c>
      <c r="P20" s="131">
        <v>36.218000000000004</v>
      </c>
      <c r="Q20" s="131">
        <v>46.530999999999999</v>
      </c>
      <c r="R20" s="131">
        <v>36.950000000000003</v>
      </c>
    </row>
    <row r="21" spans="1:19" x14ac:dyDescent="0.2">
      <c r="A21" s="119">
        <v>19</v>
      </c>
      <c r="B21" s="141">
        <v>150.29300000000001</v>
      </c>
      <c r="C21" s="131">
        <v>152.114</v>
      </c>
      <c r="D21" s="132">
        <v>156.13300000000001</v>
      </c>
      <c r="E21" s="133">
        <v>163.577</v>
      </c>
      <c r="F21" s="131">
        <v>151.56200000000001</v>
      </c>
      <c r="G21" s="131">
        <v>151.14400000000001</v>
      </c>
      <c r="H21" s="131">
        <v>140.227</v>
      </c>
      <c r="I21" s="115"/>
      <c r="K21" s="119">
        <v>19</v>
      </c>
      <c r="L21" s="131">
        <v>36.378</v>
      </c>
      <c r="M21" s="131">
        <v>36.561</v>
      </c>
      <c r="N21" s="132">
        <v>36.49</v>
      </c>
      <c r="O21" s="133">
        <v>35.460999999999999</v>
      </c>
      <c r="P21" s="131">
        <v>35.97</v>
      </c>
      <c r="Q21" s="131">
        <v>36.549999999999997</v>
      </c>
      <c r="R21" s="131">
        <v>36.603000000000002</v>
      </c>
    </row>
    <row r="22" spans="1:19" ht="17" thickBot="1" x14ac:dyDescent="0.25">
      <c r="A22" s="120"/>
      <c r="B22" s="121"/>
      <c r="C22" s="122"/>
      <c r="D22" s="122"/>
      <c r="E22" s="122"/>
      <c r="F22" s="122"/>
      <c r="G22" s="122"/>
      <c r="H22" s="122"/>
      <c r="I22" s="115"/>
      <c r="K22" s="42"/>
      <c r="L22" s="42"/>
      <c r="M22" s="42"/>
      <c r="N22" s="42"/>
      <c r="O22" s="42"/>
      <c r="P22" s="42"/>
      <c r="Q22" s="42"/>
      <c r="R22" s="42"/>
    </row>
    <row r="23" spans="1:19" x14ac:dyDescent="0.2">
      <c r="A23" s="123" t="s">
        <v>234</v>
      </c>
      <c r="B23" s="124">
        <v>5</v>
      </c>
      <c r="C23" s="124">
        <v>10</v>
      </c>
      <c r="D23" s="124">
        <v>15</v>
      </c>
      <c r="E23" s="124">
        <v>0</v>
      </c>
      <c r="F23" s="124">
        <v>25</v>
      </c>
      <c r="G23" s="124">
        <v>40</v>
      </c>
      <c r="H23" s="124">
        <v>0</v>
      </c>
      <c r="I23" s="115"/>
      <c r="K23" s="42"/>
      <c r="L23" s="42"/>
      <c r="M23" s="42"/>
      <c r="N23" s="42"/>
      <c r="O23" s="42"/>
      <c r="P23" s="42"/>
      <c r="Q23" s="42"/>
      <c r="R23" s="42"/>
    </row>
    <row r="24" spans="1:19" x14ac:dyDescent="0.2">
      <c r="A24" s="139" t="s">
        <v>238</v>
      </c>
      <c r="B24" s="140">
        <v>0</v>
      </c>
      <c r="C24" s="140">
        <v>0</v>
      </c>
      <c r="D24" s="140">
        <v>35</v>
      </c>
      <c r="E24" s="140">
        <v>110</v>
      </c>
      <c r="F24" s="140">
        <v>35</v>
      </c>
      <c r="G24" s="140">
        <v>0</v>
      </c>
      <c r="H24" s="140">
        <v>50</v>
      </c>
      <c r="I24" s="115"/>
      <c r="K24" s="42"/>
      <c r="L24" s="42"/>
      <c r="M24" s="42"/>
      <c r="N24" s="42"/>
      <c r="O24" s="42"/>
      <c r="P24" s="42"/>
      <c r="Q24" s="42"/>
      <c r="R24" s="42"/>
    </row>
    <row r="25" spans="1:19" ht="17" thickBot="1" x14ac:dyDescent="0.25">
      <c r="A25" s="125" t="s">
        <v>235</v>
      </c>
      <c r="B25" s="126">
        <f>19*150</f>
        <v>2850</v>
      </c>
      <c r="C25" s="126">
        <f t="shared" ref="C25:H25" si="0">19*150</f>
        <v>2850</v>
      </c>
      <c r="D25" s="126">
        <f t="shared" si="0"/>
        <v>2850</v>
      </c>
      <c r="E25" s="126">
        <f t="shared" si="0"/>
        <v>2850</v>
      </c>
      <c r="F25" s="126">
        <f t="shared" si="0"/>
        <v>2850</v>
      </c>
      <c r="G25" s="126">
        <f t="shared" si="0"/>
        <v>2850</v>
      </c>
      <c r="H25" s="126">
        <f t="shared" si="0"/>
        <v>2850</v>
      </c>
      <c r="I25" s="115"/>
      <c r="K25" s="125" t="s">
        <v>235</v>
      </c>
      <c r="L25" s="126">
        <f>19*MIN(L3:R21)</f>
        <v>657.15300000000002</v>
      </c>
      <c r="M25" s="126">
        <f>19*MIN(L3:R21)</f>
        <v>657.15300000000002</v>
      </c>
      <c r="N25" s="126">
        <f>19*MIN(L3:R21)</f>
        <v>657.15300000000002</v>
      </c>
      <c r="O25" s="126">
        <f>19*MIN(L3:R21)</f>
        <v>657.15300000000002</v>
      </c>
      <c r="P25" s="126">
        <f>19*MIN(L3:R21)</f>
        <v>657.15300000000002</v>
      </c>
      <c r="Q25" s="126">
        <f>19*MIN(L3:R21)</f>
        <v>657.15300000000002</v>
      </c>
      <c r="R25" s="126">
        <f>19*MIN(L3:R21)</f>
        <v>657.15300000000002</v>
      </c>
      <c r="S25" s="115"/>
    </row>
    <row r="26" spans="1:19" ht="21" customHeight="1" x14ac:dyDescent="0.2">
      <c r="A26" s="172" t="s">
        <v>240</v>
      </c>
      <c r="B26" s="147">
        <f>SUM(B3:B21)-B23+B24-B25</f>
        <v>27.643000000000484</v>
      </c>
      <c r="C26" s="135">
        <f t="shared" ref="C26:H26" si="1">SUM(C3:C21)-C23+C24-C25</f>
        <v>54.126999999999953</v>
      </c>
      <c r="D26" s="135">
        <f t="shared" si="1"/>
        <v>43.422000000000025</v>
      </c>
      <c r="E26" s="135">
        <f t="shared" si="1"/>
        <v>63.637000000000626</v>
      </c>
      <c r="F26" s="135">
        <f t="shared" si="1"/>
        <v>50.031999999999698</v>
      </c>
      <c r="G26" s="135">
        <f t="shared" si="1"/>
        <v>45.243000000000393</v>
      </c>
      <c r="H26" s="135">
        <f t="shared" si="1"/>
        <v>47.677999999999884</v>
      </c>
      <c r="I26" s="115" t="s">
        <v>236</v>
      </c>
      <c r="K26" s="172" t="s">
        <v>241</v>
      </c>
      <c r="L26" s="137">
        <f>SUM(L3:L21)-L25</f>
        <v>37.846000000000004</v>
      </c>
      <c r="M26" s="137">
        <f t="shared" ref="M26:R26" si="2">SUM(M3:M21)-M25</f>
        <v>45.017999999999915</v>
      </c>
      <c r="N26" s="147">
        <f t="shared" si="2"/>
        <v>37.280000000000086</v>
      </c>
      <c r="O26" s="137">
        <f t="shared" si="2"/>
        <v>39.462999999999965</v>
      </c>
      <c r="P26" s="137">
        <f t="shared" si="2"/>
        <v>56.233000000000061</v>
      </c>
      <c r="Q26" s="137">
        <f t="shared" si="2"/>
        <v>74.367999999999938</v>
      </c>
      <c r="R26" s="137">
        <f t="shared" si="2"/>
        <v>46.379999999999995</v>
      </c>
      <c r="S26" s="115" t="s">
        <v>236</v>
      </c>
    </row>
    <row r="27" spans="1:19" ht="27" customHeight="1" thickBot="1" x14ac:dyDescent="0.25">
      <c r="A27" s="173"/>
      <c r="B27" s="148" t="str">
        <f>TEXT(B26/(24 * 60 * 60),"ч:мм:сс")</f>
        <v>0:00:28</v>
      </c>
      <c r="C27" s="136" t="str">
        <f t="shared" ref="C27:H27" si="3">TEXT(C26/(24 * 60 * 60),"ч:мм:сс")</f>
        <v>0:00:54</v>
      </c>
      <c r="D27" s="136" t="str">
        <f t="shared" si="3"/>
        <v>0:00:43</v>
      </c>
      <c r="E27" s="136" t="str">
        <f t="shared" si="3"/>
        <v>0:01:04</v>
      </c>
      <c r="F27" s="136" t="str">
        <f t="shared" si="3"/>
        <v>0:00:50</v>
      </c>
      <c r="G27" s="136" t="str">
        <f t="shared" si="3"/>
        <v>0:00:45</v>
      </c>
      <c r="H27" s="136" t="str">
        <f t="shared" si="3"/>
        <v>0:00:48</v>
      </c>
      <c r="I27" s="115" t="s">
        <v>237</v>
      </c>
      <c r="K27" s="173"/>
      <c r="L27" s="138" t="str">
        <f>TEXT(L26/(24 * 60 * 60),"ч:мм:сс")</f>
        <v>0:00:38</v>
      </c>
      <c r="M27" s="136" t="str">
        <f t="shared" ref="M27" si="4">TEXT(M26/(24 * 60 * 60),"ч:мм:сс")</f>
        <v>0:00:45</v>
      </c>
      <c r="N27" s="148" t="str">
        <f t="shared" ref="N27" si="5">TEXT(N26/(24 * 60 * 60),"ч:мм:сс")</f>
        <v>0:00:37</v>
      </c>
      <c r="O27" s="136" t="str">
        <f t="shared" ref="O27" si="6">TEXT(O26/(24 * 60 * 60),"ч:мм:сс")</f>
        <v>0:00:39</v>
      </c>
      <c r="P27" s="136" t="str">
        <f t="shared" ref="P27" si="7">TEXT(P26/(24 * 60 * 60),"ч:мм:сс")</f>
        <v>0:00:56</v>
      </c>
      <c r="Q27" s="136" t="str">
        <f t="shared" ref="Q27" si="8">TEXT(Q26/(24 * 60 * 60),"ч:мм:сс")</f>
        <v>0:01:14</v>
      </c>
      <c r="R27" s="136" t="str">
        <f t="shared" ref="R27" si="9">TEXT(R26/(24 * 60 * 60),"ч:мм:сс")</f>
        <v>0:00:46</v>
      </c>
      <c r="S27" s="115" t="s">
        <v>237</v>
      </c>
    </row>
    <row r="31" spans="1:19" ht="21" thickBot="1" x14ac:dyDescent="0.3">
      <c r="F31" s="171" t="s">
        <v>242</v>
      </c>
      <c r="G31" s="171"/>
      <c r="H31" s="171"/>
      <c r="I31" s="171"/>
      <c r="J31" s="171"/>
      <c r="K31" s="171"/>
      <c r="L31" s="171"/>
    </row>
    <row r="32" spans="1:19" ht="31" thickBot="1" x14ac:dyDescent="0.25">
      <c r="E32" s="134"/>
      <c r="F32" s="117" t="s">
        <v>17</v>
      </c>
      <c r="G32" s="117" t="s">
        <v>176</v>
      </c>
      <c r="H32" s="117" t="s">
        <v>48</v>
      </c>
      <c r="I32" s="117" t="s">
        <v>46</v>
      </c>
      <c r="J32" s="116" t="s">
        <v>233</v>
      </c>
      <c r="K32" s="117" t="s">
        <v>43</v>
      </c>
      <c r="L32" s="117" t="s">
        <v>200</v>
      </c>
    </row>
    <row r="33" spans="5:12" ht="17" thickBot="1" x14ac:dyDescent="0.25">
      <c r="E33" s="123" t="s">
        <v>234</v>
      </c>
      <c r="F33" s="140">
        <v>5</v>
      </c>
      <c r="G33" s="140">
        <v>10</v>
      </c>
      <c r="H33" s="140">
        <v>15</v>
      </c>
      <c r="I33" s="140">
        <v>0</v>
      </c>
      <c r="J33" s="140">
        <v>25</v>
      </c>
      <c r="K33" s="140">
        <v>40</v>
      </c>
      <c r="L33" s="140">
        <v>0</v>
      </c>
    </row>
    <row r="34" spans="5:12" ht="28" customHeight="1" x14ac:dyDescent="0.2">
      <c r="E34" s="174" t="s">
        <v>240</v>
      </c>
      <c r="F34" s="152">
        <v>27.643000000000001</v>
      </c>
      <c r="G34" s="151">
        <v>54.127000000000002</v>
      </c>
      <c r="H34" s="151">
        <v>43.421999999999997</v>
      </c>
      <c r="I34" s="151">
        <v>63.637</v>
      </c>
      <c r="J34" s="151">
        <v>50.031999999999996</v>
      </c>
      <c r="K34" s="151">
        <v>45.243000000000002</v>
      </c>
      <c r="L34" s="151">
        <v>47.677999999999997</v>
      </c>
    </row>
    <row r="35" spans="5:12" ht="26" customHeight="1" thickBot="1" x14ac:dyDescent="0.25">
      <c r="E35" s="170"/>
      <c r="F35" s="153" t="str">
        <f>TEXT(F34/(24 * 60 * 60),"ч:мм:сс")</f>
        <v>0:00:28</v>
      </c>
      <c r="G35" s="153" t="str">
        <f t="shared" ref="G35:L35" si="10">TEXT(G34/(24 * 60 * 60),"ч:мм:сс")</f>
        <v>0:00:54</v>
      </c>
      <c r="H35" s="153" t="str">
        <f t="shared" si="10"/>
        <v>0:00:43</v>
      </c>
      <c r="I35" s="153" t="str">
        <f t="shared" si="10"/>
        <v>0:01:04</v>
      </c>
      <c r="J35" s="153" t="str">
        <f t="shared" si="10"/>
        <v>0:00:50</v>
      </c>
      <c r="K35" s="153" t="str">
        <f t="shared" si="10"/>
        <v>0:00:45</v>
      </c>
      <c r="L35" s="153" t="str">
        <f t="shared" si="10"/>
        <v>0:00:48</v>
      </c>
    </row>
    <row r="36" spans="5:12" ht="28" customHeight="1" x14ac:dyDescent="0.2">
      <c r="E36" s="169" t="s">
        <v>241</v>
      </c>
      <c r="F36" s="150">
        <v>37.845999999999997</v>
      </c>
      <c r="G36" s="127">
        <v>45.018000000000001</v>
      </c>
      <c r="H36" s="154">
        <v>37.28</v>
      </c>
      <c r="I36" s="127">
        <v>39.463000000000001</v>
      </c>
      <c r="J36" s="127">
        <v>56.232999999999997</v>
      </c>
      <c r="K36" s="127">
        <v>74.367999999999995</v>
      </c>
      <c r="L36" s="127">
        <v>46.38</v>
      </c>
    </row>
    <row r="37" spans="5:12" ht="28" customHeight="1" thickBot="1" x14ac:dyDescent="0.25">
      <c r="E37" s="170"/>
      <c r="F37" s="149" t="str">
        <f>TEXT(F36/(24 * 60 * 60),"ч:мм:сс")</f>
        <v>0:00:38</v>
      </c>
      <c r="G37" s="149" t="str">
        <f t="shared" ref="G37:L37" si="11">TEXT(G36/(24 * 60 * 60),"ч:мм:сс")</f>
        <v>0:00:45</v>
      </c>
      <c r="H37" s="149" t="str">
        <f t="shared" si="11"/>
        <v>0:00:37</v>
      </c>
      <c r="I37" s="149" t="str">
        <f t="shared" si="11"/>
        <v>0:00:39</v>
      </c>
      <c r="J37" s="149" t="str">
        <f t="shared" si="11"/>
        <v>0:00:56</v>
      </c>
      <c r="K37" s="149" t="str">
        <f t="shared" si="11"/>
        <v>0:01:14</v>
      </c>
      <c r="L37" s="149" t="str">
        <f t="shared" si="11"/>
        <v>0:00:46</v>
      </c>
    </row>
    <row r="38" spans="5:12" ht="23" customHeight="1" x14ac:dyDescent="0.2">
      <c r="E38" s="169" t="s">
        <v>243</v>
      </c>
      <c r="F38" s="155">
        <f>F33+F34+F36</f>
        <v>70.489000000000004</v>
      </c>
      <c r="G38" s="150">
        <f t="shared" ref="G38:L38" si="12">G33+G34+G36</f>
        <v>109.14500000000001</v>
      </c>
      <c r="H38" s="150">
        <f t="shared" si="12"/>
        <v>95.701999999999998</v>
      </c>
      <c r="I38" s="150">
        <f t="shared" si="12"/>
        <v>103.1</v>
      </c>
      <c r="J38" s="150">
        <f t="shared" si="12"/>
        <v>131.26499999999999</v>
      </c>
      <c r="K38" s="150">
        <f t="shared" si="12"/>
        <v>159.61099999999999</v>
      </c>
      <c r="L38" s="150">
        <f t="shared" si="12"/>
        <v>94.057999999999993</v>
      </c>
    </row>
    <row r="39" spans="5:12" ht="27" customHeight="1" thickBot="1" x14ac:dyDescent="0.25">
      <c r="E39" s="170"/>
      <c r="F39" s="156" t="str">
        <f>TEXT(F38/(24 * 60 * 60),"ч:мм:сс")</f>
        <v>0:01:10</v>
      </c>
      <c r="G39" s="149" t="str">
        <f t="shared" ref="G39:L39" si="13">TEXT(G38/(24 * 60 * 60),"ч:мм:сс")</f>
        <v>0:01:49</v>
      </c>
      <c r="H39" s="149" t="str">
        <f t="shared" si="13"/>
        <v>0:01:36</v>
      </c>
      <c r="I39" s="149" t="str">
        <f t="shared" si="13"/>
        <v>0:01:43</v>
      </c>
      <c r="J39" s="149" t="str">
        <f t="shared" si="13"/>
        <v>0:02:11</v>
      </c>
      <c r="K39" s="149" t="str">
        <f t="shared" si="13"/>
        <v>0:02:40</v>
      </c>
      <c r="L39" s="149" t="str">
        <f t="shared" si="13"/>
        <v>0:01:34</v>
      </c>
    </row>
  </sheetData>
  <mergeCells count="8">
    <mergeCell ref="E36:E37"/>
    <mergeCell ref="F31:L31"/>
    <mergeCell ref="E38:E39"/>
    <mergeCell ref="B1:H1"/>
    <mergeCell ref="A26:A27"/>
    <mergeCell ref="L1:R1"/>
    <mergeCell ref="K26:K27"/>
    <mergeCell ref="E34:E3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70"/>
  <sheetViews>
    <sheetView zoomScale="125" zoomScaleNormal="70" zoomScalePageLayoutView="70" workbookViewId="0">
      <selection activeCell="H24" sqref="H24"/>
    </sheetView>
  </sheetViews>
  <sheetFormatPr baseColWidth="10" defaultColWidth="11" defaultRowHeight="16" x14ac:dyDescent="0.2"/>
  <cols>
    <col min="2" max="2" width="15.83203125" bestFit="1" customWidth="1"/>
    <col min="8" max="8" width="11.83203125" bestFit="1" customWidth="1"/>
    <col min="14" max="14" width="5.33203125" customWidth="1"/>
    <col min="15" max="15" width="4.33203125" customWidth="1"/>
    <col min="16" max="35" width="9.33203125" customWidth="1"/>
  </cols>
  <sheetData>
    <row r="1" spans="1:35" ht="20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35" x14ac:dyDescent="0.2">
      <c r="C2" s="1"/>
      <c r="D2" s="1"/>
      <c r="E2" s="1"/>
      <c r="F2" s="1"/>
      <c r="G2" s="1"/>
      <c r="H2" s="1"/>
      <c r="I2" s="1"/>
      <c r="J2" s="1"/>
      <c r="K2" s="1"/>
    </row>
    <row r="3" spans="1:35" ht="20" thickBot="1" x14ac:dyDescent="0.3">
      <c r="A3" s="182" t="s">
        <v>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35" ht="20" thickBot="1" x14ac:dyDescent="0.3">
      <c r="A4" s="183"/>
      <c r="B4" s="183"/>
      <c r="C4" s="183"/>
      <c r="D4" s="183"/>
      <c r="E4" s="183"/>
      <c r="F4" s="184"/>
      <c r="G4" s="184"/>
      <c r="H4" s="184"/>
      <c r="I4" s="183"/>
      <c r="J4" s="183"/>
      <c r="K4" s="183"/>
      <c r="O4" s="34"/>
      <c r="P4" s="35" t="str">
        <f>B7</f>
        <v>Паненко</v>
      </c>
      <c r="Q4" s="36" t="str">
        <f>B8</f>
        <v>Терещенко</v>
      </c>
      <c r="R4" s="36" t="str">
        <f>B9</f>
        <v>Паненко</v>
      </c>
      <c r="S4" s="36" t="str">
        <f>B10</f>
        <v>Терещенко</v>
      </c>
      <c r="T4" s="36" t="str">
        <f>B11</f>
        <v>Паненко</v>
      </c>
      <c r="U4" s="36" t="str">
        <f>B12</f>
        <v>Терещенко</v>
      </c>
      <c r="V4" s="36" t="str">
        <f>B13</f>
        <v>Паненко</v>
      </c>
      <c r="W4" s="36" t="str">
        <f>B14</f>
        <v>Терещенко</v>
      </c>
      <c r="X4" s="36" t="str">
        <f>B15</f>
        <v>Паненко</v>
      </c>
      <c r="Y4" s="36" t="str">
        <f>B16</f>
        <v>Терещенко</v>
      </c>
      <c r="Z4" s="36" t="str">
        <f>B17</f>
        <v>Паненко</v>
      </c>
      <c r="AA4" s="36" t="str">
        <f>B18</f>
        <v>Терещенко</v>
      </c>
      <c r="AB4" s="36" t="str">
        <f>B19</f>
        <v>Паненко</v>
      </c>
      <c r="AC4" s="36" t="str">
        <f>B20</f>
        <v>Терещенко</v>
      </c>
      <c r="AD4" s="36" t="str">
        <f>B21</f>
        <v>Паненко</v>
      </c>
      <c r="AE4" s="36" t="str">
        <f>B22</f>
        <v>Терещенко</v>
      </c>
      <c r="AF4" s="36" t="str">
        <f>B23</f>
        <v>Паненко</v>
      </c>
      <c r="AG4" s="36" t="str">
        <f>B24</f>
        <v>Терещенко</v>
      </c>
      <c r="AH4" s="36" t="str">
        <f>B25</f>
        <v>Паненко</v>
      </c>
      <c r="AI4" s="37" t="str">
        <f>B26</f>
        <v>Терещенко</v>
      </c>
    </row>
    <row r="5" spans="1:35" x14ac:dyDescent="0.2">
      <c r="A5" s="185" t="s">
        <v>0</v>
      </c>
      <c r="B5" s="187" t="s">
        <v>1</v>
      </c>
      <c r="C5" s="189" t="s">
        <v>2</v>
      </c>
      <c r="D5" s="191" t="s">
        <v>3</v>
      </c>
      <c r="E5" s="185" t="s">
        <v>4</v>
      </c>
      <c r="F5" s="193" t="s">
        <v>5</v>
      </c>
      <c r="G5" s="194"/>
      <c r="H5" s="195"/>
      <c r="I5" s="191" t="s">
        <v>6</v>
      </c>
      <c r="J5" s="175" t="s">
        <v>7</v>
      </c>
      <c r="K5" s="176"/>
      <c r="L5" s="177" t="s">
        <v>8</v>
      </c>
      <c r="M5" s="179" t="s">
        <v>9</v>
      </c>
      <c r="O5" s="38">
        <v>1</v>
      </c>
      <c r="P5" s="44">
        <v>33.034999999999997</v>
      </c>
      <c r="Q5" s="44">
        <v>34.000999999999998</v>
      </c>
      <c r="R5" s="44">
        <v>33.286000000000001</v>
      </c>
      <c r="S5" s="44">
        <v>33.564</v>
      </c>
      <c r="T5" s="44">
        <v>33.222000000000001</v>
      </c>
      <c r="U5" s="44">
        <v>33.709000000000003</v>
      </c>
      <c r="V5" s="44">
        <v>33.527000000000001</v>
      </c>
      <c r="W5" s="44">
        <v>33.770000000000003</v>
      </c>
      <c r="X5" s="44">
        <v>33.194000000000003</v>
      </c>
      <c r="Y5" s="44">
        <v>33.131</v>
      </c>
      <c r="Z5" s="44">
        <v>32.965000000000003</v>
      </c>
      <c r="AA5" s="44">
        <v>32.819000000000003</v>
      </c>
      <c r="AB5" s="44">
        <v>33.143000000000001</v>
      </c>
      <c r="AC5" s="44">
        <v>32.987000000000002</v>
      </c>
      <c r="AD5" s="44">
        <v>33.235999999999997</v>
      </c>
      <c r="AE5" s="44">
        <v>32.654000000000003</v>
      </c>
      <c r="AF5" s="44">
        <v>32.743000000000002</v>
      </c>
      <c r="AG5" s="44">
        <v>32.872999999999998</v>
      </c>
      <c r="AH5" s="44">
        <v>32.896000000000001</v>
      </c>
      <c r="AI5" s="44">
        <v>32.747</v>
      </c>
    </row>
    <row r="6" spans="1:35" ht="31" thickBot="1" x14ac:dyDescent="0.25">
      <c r="A6" s="186"/>
      <c r="B6" s="188"/>
      <c r="C6" s="190"/>
      <c r="D6" s="192"/>
      <c r="E6" s="186"/>
      <c r="F6" s="2" t="s">
        <v>10</v>
      </c>
      <c r="G6" s="3" t="s">
        <v>11</v>
      </c>
      <c r="H6" s="4" t="s">
        <v>12</v>
      </c>
      <c r="I6" s="192"/>
      <c r="J6" s="5" t="s">
        <v>13</v>
      </c>
      <c r="K6" s="5" t="s">
        <v>14</v>
      </c>
      <c r="L6" s="178"/>
      <c r="M6" s="180"/>
      <c r="O6" s="38">
        <v>2</v>
      </c>
      <c r="P6" s="44">
        <v>33.009</v>
      </c>
      <c r="Q6" s="44">
        <v>33.840000000000003</v>
      </c>
      <c r="R6" s="44">
        <v>33.155000000000001</v>
      </c>
      <c r="S6" s="44">
        <v>33.292000000000002</v>
      </c>
      <c r="T6" s="44">
        <v>32.905000000000001</v>
      </c>
      <c r="U6" s="44">
        <v>33.414999999999999</v>
      </c>
      <c r="V6" s="44">
        <v>33.064</v>
      </c>
      <c r="W6" s="44">
        <v>32.953000000000003</v>
      </c>
      <c r="X6" s="44">
        <v>33.009</v>
      </c>
      <c r="Y6" s="44">
        <v>32.76</v>
      </c>
      <c r="Z6" s="44">
        <v>32.856999999999999</v>
      </c>
      <c r="AA6" s="44">
        <v>32.581000000000003</v>
      </c>
      <c r="AB6" s="44">
        <v>32.94</v>
      </c>
      <c r="AC6" s="44">
        <v>32.863</v>
      </c>
      <c r="AD6" s="44">
        <v>32.819000000000003</v>
      </c>
      <c r="AE6" s="44">
        <v>32.563000000000002</v>
      </c>
      <c r="AF6" s="44">
        <v>32.450000000000003</v>
      </c>
      <c r="AG6" s="44">
        <v>32.578000000000003</v>
      </c>
      <c r="AH6" s="44">
        <v>32.786999999999999</v>
      </c>
      <c r="AI6" s="44">
        <v>32.604999999999997</v>
      </c>
    </row>
    <row r="7" spans="1:35" ht="17" thickBot="1" x14ac:dyDescent="0.25">
      <c r="A7" s="6">
        <v>1</v>
      </c>
      <c r="B7" s="7" t="s">
        <v>19</v>
      </c>
      <c r="C7" s="8">
        <v>55</v>
      </c>
      <c r="D7" s="9"/>
      <c r="E7" s="10">
        <f>COUNT(P$5:P$54)</f>
        <v>49</v>
      </c>
      <c r="F7" s="11">
        <f>MIN(P5:P54)</f>
        <v>32.423999999999999</v>
      </c>
      <c r="G7" s="12">
        <f>AVERAGE(P5:P54)</f>
        <v>32.763571428571424</v>
      </c>
      <c r="H7" s="13">
        <f>G7-F7</f>
        <v>0.33957142857142486</v>
      </c>
      <c r="I7" s="14">
        <v>1.9409722222222221E-2</v>
      </c>
      <c r="J7" s="15">
        <f>I7</f>
        <v>1.9409722222222221E-2</v>
      </c>
      <c r="K7" s="16">
        <f>J7</f>
        <v>1.9409722222222221E-2</v>
      </c>
      <c r="L7" s="44" t="s">
        <v>61</v>
      </c>
      <c r="M7" s="48"/>
      <c r="O7" s="38">
        <v>3</v>
      </c>
      <c r="P7" s="44">
        <v>32.774999999999999</v>
      </c>
      <c r="Q7" s="44">
        <v>33.609000000000002</v>
      </c>
      <c r="R7" s="44">
        <v>33.042999999999999</v>
      </c>
      <c r="S7" s="44">
        <v>33.174999999999997</v>
      </c>
      <c r="T7" s="44">
        <v>32.801000000000002</v>
      </c>
      <c r="U7" s="44">
        <v>33.042000000000002</v>
      </c>
      <c r="V7" s="44">
        <v>32.994</v>
      </c>
      <c r="W7" s="44">
        <v>32.67</v>
      </c>
      <c r="X7" s="44">
        <v>32.853999999999999</v>
      </c>
      <c r="Y7" s="44">
        <v>32.826999999999998</v>
      </c>
      <c r="Z7" s="44">
        <v>32.619999999999997</v>
      </c>
      <c r="AA7" s="44">
        <v>32.723999999999997</v>
      </c>
      <c r="AB7" s="44">
        <v>32.689</v>
      </c>
      <c r="AC7" s="44">
        <v>32.762999999999998</v>
      </c>
      <c r="AD7" s="44">
        <v>32.646999999999998</v>
      </c>
      <c r="AE7" s="44">
        <v>32.628999999999998</v>
      </c>
      <c r="AF7" s="44">
        <v>32.427999999999997</v>
      </c>
      <c r="AG7" s="44">
        <v>32.606000000000002</v>
      </c>
      <c r="AH7" s="44">
        <v>32.463999999999999</v>
      </c>
      <c r="AI7" s="44">
        <v>32.716999999999999</v>
      </c>
    </row>
    <row r="8" spans="1:35" ht="17" thickBot="1" x14ac:dyDescent="0.25">
      <c r="A8" s="17">
        <v>2</v>
      </c>
      <c r="B8" s="91" t="s">
        <v>18</v>
      </c>
      <c r="C8" s="19">
        <v>23</v>
      </c>
      <c r="D8" s="20"/>
      <c r="E8" s="10">
        <f>COUNT(Q$5:Q$54)</f>
        <v>22</v>
      </c>
      <c r="F8" s="45">
        <f>MIN(Q5:Q54)</f>
        <v>33.424999999999997</v>
      </c>
      <c r="G8" s="21">
        <f>AVERAGE(Q5:Q54)</f>
        <v>33.648136363636361</v>
      </c>
      <c r="H8" s="22">
        <f>G8-F8</f>
        <v>0.22313636363636391</v>
      </c>
      <c r="I8" s="23">
        <v>3.0185185185185186E-2</v>
      </c>
      <c r="J8" s="24">
        <f t="shared" ref="J8:J17" si="0">I8-I7</f>
        <v>1.0775462962962966E-2</v>
      </c>
      <c r="K8" s="25">
        <f>J8</f>
        <v>1.0775462962962966E-2</v>
      </c>
      <c r="L8" s="44" t="s">
        <v>62</v>
      </c>
      <c r="M8" s="47"/>
      <c r="O8" s="38">
        <v>4</v>
      </c>
      <c r="P8" s="44">
        <v>32.587000000000003</v>
      </c>
      <c r="Q8" s="44">
        <v>33.628999999999998</v>
      </c>
      <c r="R8" s="44">
        <v>32.918999999999997</v>
      </c>
      <c r="S8" s="44">
        <v>33.048999999999999</v>
      </c>
      <c r="T8" s="44">
        <v>32.433</v>
      </c>
      <c r="U8" s="44">
        <v>33.484999999999999</v>
      </c>
      <c r="V8" s="44">
        <v>32.850999999999999</v>
      </c>
      <c r="W8" s="44">
        <v>32.722000000000001</v>
      </c>
      <c r="X8" s="44">
        <v>32.895000000000003</v>
      </c>
      <c r="Y8" s="44">
        <v>32.594000000000001</v>
      </c>
      <c r="Z8" s="44">
        <v>32.42</v>
      </c>
      <c r="AA8" s="44">
        <v>32.429000000000002</v>
      </c>
      <c r="AB8" s="44">
        <v>32.771000000000001</v>
      </c>
      <c r="AC8" s="44">
        <v>32.670999999999999</v>
      </c>
      <c r="AD8" s="44">
        <v>32.793999999999997</v>
      </c>
      <c r="AE8" s="44">
        <v>32.551000000000002</v>
      </c>
      <c r="AF8" s="44">
        <v>32.831000000000003</v>
      </c>
      <c r="AG8" s="44">
        <v>32.530999999999999</v>
      </c>
      <c r="AH8" s="44">
        <v>32.264000000000003</v>
      </c>
      <c r="AI8" s="44">
        <v>32.381</v>
      </c>
    </row>
    <row r="9" spans="1:35" ht="17" thickBot="1" x14ac:dyDescent="0.25">
      <c r="A9" s="17">
        <v>3</v>
      </c>
      <c r="B9" s="18" t="s">
        <v>19</v>
      </c>
      <c r="C9" s="19">
        <v>82</v>
      </c>
      <c r="D9" s="20"/>
      <c r="E9" s="10">
        <f>COUNT(R$5:R$54)</f>
        <v>27</v>
      </c>
      <c r="F9" s="26">
        <f>MIN(R5:R54)</f>
        <v>32.530999999999999</v>
      </c>
      <c r="G9" s="27">
        <f>AVERAGE(R5:R54)</f>
        <v>32.800000000000004</v>
      </c>
      <c r="H9" s="22">
        <f t="shared" ref="H9:H18" si="1">G9-F9</f>
        <v>0.26900000000000546</v>
      </c>
      <c r="I9" s="23">
        <v>4.2627314814814819E-2</v>
      </c>
      <c r="J9" s="24">
        <f t="shared" si="0"/>
        <v>1.2442129629629633E-2</v>
      </c>
      <c r="K9" s="25">
        <f t="shared" ref="K9:K26" si="2">J9+K7</f>
        <v>3.1851851851851853E-2</v>
      </c>
      <c r="L9" s="44" t="s">
        <v>64</v>
      </c>
      <c r="M9" s="47"/>
      <c r="O9" s="38">
        <v>5</v>
      </c>
      <c r="P9" s="44">
        <v>32.451000000000001</v>
      </c>
      <c r="Q9" s="44">
        <v>33.917999999999999</v>
      </c>
      <c r="R9" s="44">
        <v>32.530999999999999</v>
      </c>
      <c r="S9" s="44">
        <v>33.130000000000003</v>
      </c>
      <c r="T9" s="44">
        <v>32.472999999999999</v>
      </c>
      <c r="U9" s="44">
        <v>33.182000000000002</v>
      </c>
      <c r="V9" s="44">
        <v>32.829000000000001</v>
      </c>
      <c r="W9" s="44">
        <v>32.853000000000002</v>
      </c>
      <c r="X9" s="44">
        <v>32.743000000000002</v>
      </c>
      <c r="Y9" s="44">
        <v>32.679000000000002</v>
      </c>
      <c r="Z9" s="44">
        <v>32.741999999999997</v>
      </c>
      <c r="AA9" s="44">
        <v>32.651000000000003</v>
      </c>
      <c r="AB9" s="44">
        <v>32.686999999999998</v>
      </c>
      <c r="AC9" s="44">
        <v>32.817999999999998</v>
      </c>
      <c r="AD9" s="44">
        <v>32.72</v>
      </c>
      <c r="AE9" s="44">
        <v>32.503999999999998</v>
      </c>
      <c r="AF9" s="44">
        <v>32.405000000000001</v>
      </c>
      <c r="AG9" s="44">
        <v>32.408999999999999</v>
      </c>
      <c r="AH9" s="44">
        <v>32.274999999999999</v>
      </c>
      <c r="AI9" s="44">
        <v>32.319000000000003</v>
      </c>
    </row>
    <row r="10" spans="1:35" ht="17" thickBot="1" x14ac:dyDescent="0.25">
      <c r="A10" s="17">
        <v>4</v>
      </c>
      <c r="B10" s="91" t="s">
        <v>18</v>
      </c>
      <c r="C10" s="19">
        <v>69</v>
      </c>
      <c r="D10" s="20"/>
      <c r="E10" s="10">
        <f>COUNT(S$5:S$54)</f>
        <v>37</v>
      </c>
      <c r="F10" s="28">
        <f>MIN(S5:S54)</f>
        <v>32.738999999999997</v>
      </c>
      <c r="G10" s="27">
        <f>AVERAGE(S5:S54)</f>
        <v>33.001864864864871</v>
      </c>
      <c r="H10" s="22">
        <f t="shared" si="1"/>
        <v>0.26286486486487348</v>
      </c>
      <c r="I10" s="23">
        <v>5.8946759259259261E-2</v>
      </c>
      <c r="J10" s="24">
        <f t="shared" si="0"/>
        <v>1.6319444444444442E-2</v>
      </c>
      <c r="K10" s="25">
        <f t="shared" si="2"/>
        <v>2.7094907407407408E-2</v>
      </c>
      <c r="L10" s="44" t="s">
        <v>65</v>
      </c>
      <c r="M10" s="47"/>
      <c r="O10" s="38">
        <v>6</v>
      </c>
      <c r="P10" s="44">
        <v>32.423999999999999</v>
      </c>
      <c r="Q10" s="44">
        <v>33.658999999999999</v>
      </c>
      <c r="R10" s="44">
        <v>32.802999999999997</v>
      </c>
      <c r="S10" s="44">
        <v>33.067999999999998</v>
      </c>
      <c r="T10" s="44">
        <v>32.606999999999999</v>
      </c>
      <c r="U10" s="44">
        <v>33.119999999999997</v>
      </c>
      <c r="V10" s="44">
        <v>32.869999999999997</v>
      </c>
      <c r="W10" s="44">
        <v>32.700000000000003</v>
      </c>
      <c r="X10" s="44">
        <v>32.921999999999997</v>
      </c>
      <c r="Y10" s="44">
        <v>32.619</v>
      </c>
      <c r="Z10" s="44">
        <v>32.540999999999997</v>
      </c>
      <c r="AA10" s="44">
        <v>32.61</v>
      </c>
      <c r="AB10" s="44">
        <v>32.698</v>
      </c>
      <c r="AC10" s="44">
        <v>32.795999999999999</v>
      </c>
      <c r="AD10" s="44">
        <v>32.524000000000001</v>
      </c>
      <c r="AE10" s="44">
        <v>32.36</v>
      </c>
      <c r="AF10" s="44">
        <v>32.292999999999999</v>
      </c>
      <c r="AG10" s="44">
        <v>32.365000000000002</v>
      </c>
      <c r="AH10" s="44">
        <v>32.322000000000003</v>
      </c>
      <c r="AI10" s="44">
        <v>32.402000000000001</v>
      </c>
    </row>
    <row r="11" spans="1:35" ht="17" thickBot="1" x14ac:dyDescent="0.25">
      <c r="A11" s="17">
        <v>5</v>
      </c>
      <c r="B11" s="18" t="s">
        <v>19</v>
      </c>
      <c r="C11" s="29" t="s">
        <v>229</v>
      </c>
      <c r="D11" s="20"/>
      <c r="E11" s="10">
        <f>COUNT(T$5:T$54)</f>
        <v>48</v>
      </c>
      <c r="F11" s="99">
        <f>MIN(T5:T54)</f>
        <v>32.311999999999998</v>
      </c>
      <c r="G11" s="27">
        <f>AVERAGE(T5:T54)</f>
        <v>32.558124999999997</v>
      </c>
      <c r="H11" s="22">
        <f t="shared" si="1"/>
        <v>0.24612499999999926</v>
      </c>
      <c r="I11" s="23">
        <v>7.9212962962962971E-2</v>
      </c>
      <c r="J11" s="58">
        <f t="shared" si="0"/>
        <v>2.026620370370371E-2</v>
      </c>
      <c r="K11" s="25">
        <f t="shared" si="2"/>
        <v>5.2118055555555563E-2</v>
      </c>
      <c r="L11" s="44" t="s">
        <v>66</v>
      </c>
      <c r="M11" s="47"/>
      <c r="O11" s="38">
        <v>7</v>
      </c>
      <c r="P11" s="44">
        <v>32.463999999999999</v>
      </c>
      <c r="Q11" s="44">
        <v>33.718000000000004</v>
      </c>
      <c r="R11" s="44">
        <v>32.74</v>
      </c>
      <c r="S11" s="44">
        <v>33.503999999999998</v>
      </c>
      <c r="T11" s="44">
        <v>32.534999999999997</v>
      </c>
      <c r="U11" s="44">
        <v>33.078000000000003</v>
      </c>
      <c r="V11" s="44">
        <v>32.688000000000002</v>
      </c>
      <c r="W11" s="44">
        <v>32.738</v>
      </c>
      <c r="X11" s="44">
        <v>32.838000000000001</v>
      </c>
      <c r="Y11" s="44">
        <v>32.497999999999998</v>
      </c>
      <c r="Z11" s="44">
        <v>32.572000000000003</v>
      </c>
      <c r="AA11" s="44">
        <v>32.613</v>
      </c>
      <c r="AB11" s="44">
        <v>32.72</v>
      </c>
      <c r="AC11" s="44">
        <v>32.798000000000002</v>
      </c>
      <c r="AD11" s="44">
        <v>32.517000000000003</v>
      </c>
      <c r="AE11" s="44">
        <v>32.301000000000002</v>
      </c>
      <c r="AF11" s="44">
        <v>32.307000000000002</v>
      </c>
      <c r="AG11" s="44">
        <v>32.386000000000003</v>
      </c>
      <c r="AH11" s="44">
        <v>32.164999999999999</v>
      </c>
      <c r="AI11" s="44">
        <v>32.558</v>
      </c>
    </row>
    <row r="12" spans="1:35" ht="17" thickBot="1" x14ac:dyDescent="0.25">
      <c r="A12" s="17">
        <v>6</v>
      </c>
      <c r="B12" s="91" t="s">
        <v>18</v>
      </c>
      <c r="C12" s="19">
        <v>12</v>
      </c>
      <c r="D12" s="20"/>
      <c r="E12" s="10">
        <f>COUNT(U$5:U$54)</f>
        <v>30</v>
      </c>
      <c r="F12" s="45">
        <f>MIN(U5:U54)</f>
        <v>32.871000000000002</v>
      </c>
      <c r="G12" s="21">
        <f>AVERAGE(U5:U54)</f>
        <v>33.156999999999996</v>
      </c>
      <c r="H12" s="22">
        <f t="shared" si="1"/>
        <v>0.28599999999999426</v>
      </c>
      <c r="I12" s="23">
        <v>9.2893518518518514E-2</v>
      </c>
      <c r="J12" s="24">
        <f t="shared" si="0"/>
        <v>1.3680555555555543E-2</v>
      </c>
      <c r="K12" s="25">
        <f t="shared" si="2"/>
        <v>4.0775462962962951E-2</v>
      </c>
      <c r="L12" s="44" t="s">
        <v>67</v>
      </c>
      <c r="M12" s="47"/>
      <c r="O12" s="38">
        <v>8</v>
      </c>
      <c r="P12" s="44">
        <v>32.542000000000002</v>
      </c>
      <c r="Q12" s="44">
        <v>33.581000000000003</v>
      </c>
      <c r="R12" s="44">
        <v>32.701999999999998</v>
      </c>
      <c r="S12" s="44">
        <v>33.173000000000002</v>
      </c>
      <c r="T12" s="44">
        <v>32.631</v>
      </c>
      <c r="U12" s="44">
        <v>33.18</v>
      </c>
      <c r="V12" s="44">
        <v>32.64</v>
      </c>
      <c r="W12" s="44">
        <v>32.712000000000003</v>
      </c>
      <c r="X12" s="44">
        <v>32.726999999999997</v>
      </c>
      <c r="Y12" s="44">
        <v>32.616</v>
      </c>
      <c r="Z12" s="44">
        <v>32.564</v>
      </c>
      <c r="AA12" s="44">
        <v>32.576999999999998</v>
      </c>
      <c r="AB12" s="44">
        <v>32.557000000000002</v>
      </c>
      <c r="AC12" s="44">
        <v>32.731999999999999</v>
      </c>
      <c r="AD12" s="44">
        <v>32.509</v>
      </c>
      <c r="AE12" s="44">
        <v>32.286000000000001</v>
      </c>
      <c r="AF12" s="44">
        <v>32.347999999999999</v>
      </c>
      <c r="AG12" s="44">
        <v>32.506</v>
      </c>
      <c r="AH12" s="44">
        <v>32.279000000000003</v>
      </c>
      <c r="AI12" s="44">
        <v>32.491999999999997</v>
      </c>
    </row>
    <row r="13" spans="1:35" ht="17" thickBot="1" x14ac:dyDescent="0.25">
      <c r="A13" s="17">
        <v>7</v>
      </c>
      <c r="B13" s="18" t="s">
        <v>19</v>
      </c>
      <c r="C13" s="19">
        <v>37</v>
      </c>
      <c r="D13" s="20"/>
      <c r="E13" s="10">
        <f>COUNT(V$5:V$54)</f>
        <v>33</v>
      </c>
      <c r="F13" s="26">
        <f>MIN(V5:V54)</f>
        <v>32.444000000000003</v>
      </c>
      <c r="G13" s="27">
        <f>AVERAGE(V5:V54)</f>
        <v>32.801484848484847</v>
      </c>
      <c r="H13" s="22">
        <f t="shared" si="1"/>
        <v>0.35748484848484452</v>
      </c>
      <c r="I13" s="23">
        <v>0.10759259259259259</v>
      </c>
      <c r="J13" s="24">
        <f t="shared" si="0"/>
        <v>1.4699074074074073E-2</v>
      </c>
      <c r="K13" s="25">
        <f t="shared" si="2"/>
        <v>6.6817129629629629E-2</v>
      </c>
      <c r="L13" s="44" t="s">
        <v>68</v>
      </c>
      <c r="M13" s="47"/>
      <c r="O13" s="38">
        <v>9</v>
      </c>
      <c r="P13" s="44">
        <v>32.655999999999999</v>
      </c>
      <c r="Q13" s="44">
        <v>33.521999999999998</v>
      </c>
      <c r="R13" s="44">
        <v>32.783000000000001</v>
      </c>
      <c r="S13" s="44">
        <v>33.055999999999997</v>
      </c>
      <c r="T13" s="44">
        <v>32.506</v>
      </c>
      <c r="U13" s="44">
        <v>33.223999999999997</v>
      </c>
      <c r="V13" s="44">
        <v>32.725000000000001</v>
      </c>
      <c r="W13" s="44">
        <v>32.768999999999998</v>
      </c>
      <c r="X13" s="44">
        <v>32.646000000000001</v>
      </c>
      <c r="Y13" s="44">
        <v>33.024000000000001</v>
      </c>
      <c r="Z13" s="44">
        <v>32.555</v>
      </c>
      <c r="AA13" s="44">
        <v>32.590000000000003</v>
      </c>
      <c r="AB13" s="44">
        <v>32.558</v>
      </c>
      <c r="AC13" s="44">
        <v>32.749000000000002</v>
      </c>
      <c r="AD13" s="44">
        <v>32.491999999999997</v>
      </c>
      <c r="AE13" s="44">
        <v>32.231999999999999</v>
      </c>
      <c r="AF13" s="44">
        <v>32.301000000000002</v>
      </c>
      <c r="AG13" s="44">
        <v>32.405000000000001</v>
      </c>
      <c r="AH13" s="44">
        <v>32.179000000000002</v>
      </c>
      <c r="AI13" s="44">
        <v>32.375</v>
      </c>
    </row>
    <row r="14" spans="1:35" ht="17" thickBot="1" x14ac:dyDescent="0.25">
      <c r="A14" s="17">
        <v>8</v>
      </c>
      <c r="B14" s="91" t="s">
        <v>18</v>
      </c>
      <c r="C14" s="19">
        <v>38</v>
      </c>
      <c r="D14" s="20"/>
      <c r="E14" s="10">
        <f>COUNT(W$5:W$54)</f>
        <v>49</v>
      </c>
      <c r="F14" s="100">
        <f>MIN(W5:W54)</f>
        <v>32.509</v>
      </c>
      <c r="G14" s="27">
        <f>AVERAGE(W5:W54)</f>
        <v>32.719244897959172</v>
      </c>
      <c r="H14" s="22">
        <f t="shared" si="1"/>
        <v>0.21024489795917134</v>
      </c>
      <c r="I14" s="23">
        <v>0.12832175925925926</v>
      </c>
      <c r="J14" s="58">
        <f t="shared" si="0"/>
        <v>2.0729166666666674E-2</v>
      </c>
      <c r="K14" s="25">
        <f t="shared" si="2"/>
        <v>6.1504629629629624E-2</v>
      </c>
      <c r="L14" s="44" t="s">
        <v>69</v>
      </c>
      <c r="M14" s="47"/>
      <c r="O14" s="38">
        <v>10</v>
      </c>
      <c r="P14" s="44">
        <v>32.468000000000004</v>
      </c>
      <c r="Q14" s="44">
        <v>33.481999999999999</v>
      </c>
      <c r="R14" s="44">
        <v>32.790999999999997</v>
      </c>
      <c r="S14" s="44">
        <v>32.963999999999999</v>
      </c>
      <c r="T14" s="44">
        <v>32.534999999999997</v>
      </c>
      <c r="U14" s="44">
        <v>33.115000000000002</v>
      </c>
      <c r="V14" s="44">
        <v>33.17</v>
      </c>
      <c r="W14" s="44">
        <v>32.642000000000003</v>
      </c>
      <c r="X14" s="44">
        <v>32.743000000000002</v>
      </c>
      <c r="Y14" s="44">
        <v>32.524999999999999</v>
      </c>
      <c r="Z14" s="44">
        <v>32.396999999999998</v>
      </c>
      <c r="AA14" s="44">
        <v>32.472999999999999</v>
      </c>
      <c r="AB14" s="44">
        <v>32.558999999999997</v>
      </c>
      <c r="AC14" s="44">
        <v>32.765000000000001</v>
      </c>
      <c r="AD14" s="44">
        <v>32.350999999999999</v>
      </c>
      <c r="AE14" s="44">
        <v>32.537999999999997</v>
      </c>
      <c r="AF14" s="44">
        <v>32.404000000000003</v>
      </c>
      <c r="AG14" s="44">
        <v>32.411000000000001</v>
      </c>
      <c r="AH14" s="44">
        <v>32.267000000000003</v>
      </c>
      <c r="AI14" s="44">
        <v>32.323999999999998</v>
      </c>
    </row>
    <row r="15" spans="1:35" ht="17" thickBot="1" x14ac:dyDescent="0.25">
      <c r="A15" s="17">
        <v>9</v>
      </c>
      <c r="B15" s="18" t="s">
        <v>19</v>
      </c>
      <c r="C15" s="19">
        <v>69</v>
      </c>
      <c r="D15" s="20"/>
      <c r="E15" s="10">
        <f>COUNT(X$5:X$54)</f>
        <v>34</v>
      </c>
      <c r="F15" s="28">
        <f>MIN(X5:X54)</f>
        <v>32.491</v>
      </c>
      <c r="G15" s="27">
        <f>AVERAGE(X5:X54)</f>
        <v>32.700058823529417</v>
      </c>
      <c r="H15" s="22">
        <f t="shared" si="1"/>
        <v>0.20905882352941774</v>
      </c>
      <c r="I15" s="23">
        <v>0.14335648148148147</v>
      </c>
      <c r="J15" s="24">
        <f t="shared" si="0"/>
        <v>1.5034722222222213E-2</v>
      </c>
      <c r="K15" s="25">
        <f t="shared" si="2"/>
        <v>8.1851851851851842E-2</v>
      </c>
      <c r="L15" s="44" t="s">
        <v>70</v>
      </c>
      <c r="M15" s="47" t="s">
        <v>20</v>
      </c>
      <c r="O15" s="38">
        <v>11</v>
      </c>
      <c r="P15" s="44">
        <v>32.581000000000003</v>
      </c>
      <c r="Q15" s="44">
        <v>33.625</v>
      </c>
      <c r="R15" s="44">
        <v>32.728000000000002</v>
      </c>
      <c r="S15" s="44">
        <v>33.042000000000002</v>
      </c>
      <c r="T15" s="44">
        <v>32.353000000000002</v>
      </c>
      <c r="U15" s="44">
        <v>33.308</v>
      </c>
      <c r="V15" s="44">
        <v>32.834000000000003</v>
      </c>
      <c r="W15" s="44">
        <v>32.530999999999999</v>
      </c>
      <c r="X15" s="44">
        <v>32.633000000000003</v>
      </c>
      <c r="Y15" s="44">
        <v>32.494</v>
      </c>
      <c r="Z15" s="44">
        <v>32.601999999999997</v>
      </c>
      <c r="AA15" s="44">
        <v>32.555</v>
      </c>
      <c r="AB15" s="44">
        <v>32.685000000000002</v>
      </c>
      <c r="AC15" s="44">
        <v>32.584000000000003</v>
      </c>
      <c r="AD15" s="44">
        <v>32.527000000000001</v>
      </c>
      <c r="AE15" s="44">
        <v>32.265999999999998</v>
      </c>
      <c r="AF15" s="44">
        <v>32.345999999999997</v>
      </c>
      <c r="AG15" s="44">
        <v>32.518000000000001</v>
      </c>
      <c r="AH15" s="44">
        <v>32.335999999999999</v>
      </c>
      <c r="AI15" s="44">
        <v>32.305999999999997</v>
      </c>
    </row>
    <row r="16" spans="1:35" ht="17" thickBot="1" x14ac:dyDescent="0.25">
      <c r="A16" s="17">
        <v>10</v>
      </c>
      <c r="B16" s="91" t="s">
        <v>18</v>
      </c>
      <c r="C16" s="19">
        <v>82</v>
      </c>
      <c r="D16" s="20"/>
      <c r="E16" s="10">
        <f>COUNT(Y$5:Y$54)</f>
        <v>38</v>
      </c>
      <c r="F16" s="28">
        <f>MIN(Y5:Y54)</f>
        <v>32.475999999999999</v>
      </c>
      <c r="G16" s="27">
        <f>AVERAGE(Y5:Y54)</f>
        <v>32.632315789473687</v>
      </c>
      <c r="H16" s="22">
        <f t="shared" si="1"/>
        <v>0.15631578947368752</v>
      </c>
      <c r="I16" s="23">
        <v>0.15995370370370371</v>
      </c>
      <c r="J16" s="24">
        <f t="shared" si="0"/>
        <v>1.6597222222222235E-2</v>
      </c>
      <c r="K16" s="25">
        <f t="shared" si="2"/>
        <v>7.8101851851851867E-2</v>
      </c>
      <c r="L16" s="44" t="s">
        <v>71</v>
      </c>
      <c r="M16" s="49"/>
      <c r="O16" s="38">
        <v>12</v>
      </c>
      <c r="P16" s="44">
        <v>32.732999999999997</v>
      </c>
      <c r="Q16" s="44">
        <v>33.424999999999997</v>
      </c>
      <c r="R16" s="44">
        <v>32.707999999999998</v>
      </c>
      <c r="S16" s="44">
        <v>32.883000000000003</v>
      </c>
      <c r="T16" s="44">
        <v>32.56</v>
      </c>
      <c r="U16" s="44">
        <v>33.628</v>
      </c>
      <c r="V16" s="44">
        <v>32.851999999999997</v>
      </c>
      <c r="W16" s="44">
        <v>32.719000000000001</v>
      </c>
      <c r="X16" s="44">
        <v>32.664999999999999</v>
      </c>
      <c r="Y16" s="44">
        <v>32.600999999999999</v>
      </c>
      <c r="Z16" s="44">
        <v>32.500999999999998</v>
      </c>
      <c r="AA16" s="44">
        <v>32.380000000000003</v>
      </c>
      <c r="AB16" s="44">
        <v>32.548999999999999</v>
      </c>
      <c r="AC16" s="44">
        <v>32.753999999999998</v>
      </c>
      <c r="AD16" s="44">
        <v>32.667000000000002</v>
      </c>
      <c r="AE16" s="44">
        <v>32.241999999999997</v>
      </c>
      <c r="AF16" s="44">
        <v>32.24</v>
      </c>
      <c r="AG16" s="44">
        <v>32.414000000000001</v>
      </c>
      <c r="AH16" s="44">
        <v>32.165999999999997</v>
      </c>
      <c r="AI16" s="44">
        <v>32.344999999999999</v>
      </c>
    </row>
    <row r="17" spans="1:35" ht="17" thickBot="1" x14ac:dyDescent="0.25">
      <c r="A17" s="17">
        <v>11</v>
      </c>
      <c r="B17" s="18" t="s">
        <v>19</v>
      </c>
      <c r="C17" s="61">
        <v>38</v>
      </c>
      <c r="D17" s="20"/>
      <c r="E17" s="10">
        <f>COUNT(Z$5:Z$54)</f>
        <v>22</v>
      </c>
      <c r="F17" s="28">
        <f>MIN(Z5:Z54)</f>
        <v>32.396999999999998</v>
      </c>
      <c r="G17" s="27">
        <f>AVERAGE(Z5:Z54)</f>
        <v>32.612090909090902</v>
      </c>
      <c r="H17" s="22">
        <f t="shared" si="1"/>
        <v>0.21509090909090389</v>
      </c>
      <c r="I17" s="23">
        <v>0.17042824074074073</v>
      </c>
      <c r="J17" s="24">
        <f t="shared" si="0"/>
        <v>1.0474537037037018E-2</v>
      </c>
      <c r="K17" s="25">
        <f t="shared" si="2"/>
        <v>9.2326388888888861E-2</v>
      </c>
      <c r="L17" s="44" t="s">
        <v>72</v>
      </c>
      <c r="M17" s="49"/>
      <c r="O17" s="38">
        <v>13</v>
      </c>
      <c r="P17" s="44">
        <v>32.469000000000001</v>
      </c>
      <c r="Q17" s="44">
        <v>33.683</v>
      </c>
      <c r="R17" s="44">
        <v>32.679000000000002</v>
      </c>
      <c r="S17" s="44">
        <v>32.954999999999998</v>
      </c>
      <c r="T17" s="44">
        <v>32.472999999999999</v>
      </c>
      <c r="U17" s="44">
        <v>33.021999999999998</v>
      </c>
      <c r="V17" s="44">
        <v>32.884999999999998</v>
      </c>
      <c r="W17" s="44">
        <v>32.591999999999999</v>
      </c>
      <c r="X17" s="44">
        <v>32.590000000000003</v>
      </c>
      <c r="Y17" s="44">
        <v>32.53</v>
      </c>
      <c r="Z17" s="44">
        <v>32.472000000000001</v>
      </c>
      <c r="AA17" s="44">
        <v>32.524999999999999</v>
      </c>
      <c r="AB17" s="44">
        <v>32.712000000000003</v>
      </c>
      <c r="AC17" s="44">
        <v>32.646999999999998</v>
      </c>
      <c r="AD17" s="44">
        <v>32.404000000000003</v>
      </c>
      <c r="AE17" s="44">
        <v>32.441000000000003</v>
      </c>
      <c r="AF17" s="44">
        <v>32.265999999999998</v>
      </c>
      <c r="AG17" s="44">
        <v>32.375999999999998</v>
      </c>
      <c r="AH17" s="44">
        <v>32.270000000000003</v>
      </c>
      <c r="AI17" s="44">
        <v>32.362000000000002</v>
      </c>
    </row>
    <row r="18" spans="1:35" ht="17" thickBot="1" x14ac:dyDescent="0.25">
      <c r="A18" s="17">
        <v>12</v>
      </c>
      <c r="B18" s="91" t="s">
        <v>18</v>
      </c>
      <c r="C18" s="61">
        <v>82</v>
      </c>
      <c r="D18" s="20"/>
      <c r="E18" s="10">
        <f>COUNT(AA$5:AA$54)</f>
        <v>22</v>
      </c>
      <c r="F18" s="28">
        <f>MIN(AA5:AA54)</f>
        <v>32.380000000000003</v>
      </c>
      <c r="G18" s="27">
        <f>AVERAGE(AA5:AA54)</f>
        <v>32.596227272727269</v>
      </c>
      <c r="H18" s="22">
        <f t="shared" si="1"/>
        <v>0.2162272727272665</v>
      </c>
      <c r="I18" s="62">
        <v>0.18091435185185187</v>
      </c>
      <c r="J18" s="63">
        <f>I18-I17</f>
        <v>1.048611111111114E-2</v>
      </c>
      <c r="K18" s="25">
        <f t="shared" si="2"/>
        <v>8.8587962962963007E-2</v>
      </c>
      <c r="L18" s="44" t="s">
        <v>73</v>
      </c>
      <c r="M18" s="49"/>
      <c r="O18" s="38">
        <v>14</v>
      </c>
      <c r="P18" s="44">
        <v>32.457000000000001</v>
      </c>
      <c r="Q18" s="44">
        <v>34.270000000000003</v>
      </c>
      <c r="R18" s="44">
        <v>32.79</v>
      </c>
      <c r="S18" s="44">
        <v>32.959000000000003</v>
      </c>
      <c r="T18" s="44">
        <v>32.548999999999999</v>
      </c>
      <c r="U18" s="44">
        <v>33.04</v>
      </c>
      <c r="V18" s="44">
        <v>32.585999999999999</v>
      </c>
      <c r="W18" s="44">
        <v>32.615000000000002</v>
      </c>
      <c r="X18" s="44">
        <v>32.554000000000002</v>
      </c>
      <c r="Y18" s="44">
        <v>32.546999999999997</v>
      </c>
      <c r="Z18" s="44">
        <v>32.442999999999998</v>
      </c>
      <c r="AA18" s="44">
        <v>32.746000000000002</v>
      </c>
      <c r="AB18" s="44">
        <v>32.521000000000001</v>
      </c>
      <c r="AC18" s="44">
        <v>32.722999999999999</v>
      </c>
      <c r="AD18" s="44">
        <v>32.345999999999997</v>
      </c>
      <c r="AE18" s="44">
        <v>32.203000000000003</v>
      </c>
      <c r="AF18" s="44">
        <v>32.268999999999998</v>
      </c>
      <c r="AG18" s="44">
        <v>32.404000000000003</v>
      </c>
      <c r="AH18" s="44">
        <v>32.366999999999997</v>
      </c>
      <c r="AI18" s="44">
        <v>32.426000000000002</v>
      </c>
    </row>
    <row r="19" spans="1:35" ht="17" thickBot="1" x14ac:dyDescent="0.25">
      <c r="A19" s="17">
        <v>13</v>
      </c>
      <c r="B19" s="18" t="s">
        <v>19</v>
      </c>
      <c r="C19" s="61">
        <v>24</v>
      </c>
      <c r="D19" s="20"/>
      <c r="E19" s="10">
        <f>COUNT(AB$5:AB$54)</f>
        <v>38</v>
      </c>
      <c r="F19" s="28">
        <f>MIN(AB5:AB54)</f>
        <v>32.442999999999998</v>
      </c>
      <c r="G19" s="27">
        <f>AVERAGE(AB5:AB54)</f>
        <v>32.635052631578951</v>
      </c>
      <c r="H19" s="22">
        <f>G19-F19</f>
        <v>0.19205263157895303</v>
      </c>
      <c r="I19" s="62">
        <v>0.19744212962962962</v>
      </c>
      <c r="J19" s="63">
        <f t="shared" ref="J19:J26" si="3">I19-I18</f>
        <v>1.6527777777777752E-2</v>
      </c>
      <c r="K19" s="25">
        <f t="shared" si="2"/>
        <v>0.10885416666666661</v>
      </c>
      <c r="L19" s="44" t="s">
        <v>74</v>
      </c>
      <c r="M19" s="49"/>
      <c r="O19" s="38">
        <v>15</v>
      </c>
      <c r="P19" s="44">
        <v>32.811</v>
      </c>
      <c r="Q19" s="44">
        <v>33.722000000000001</v>
      </c>
      <c r="R19" s="44">
        <v>32.593000000000004</v>
      </c>
      <c r="S19" s="44">
        <v>32.881</v>
      </c>
      <c r="T19" s="44">
        <v>32.593000000000004</v>
      </c>
      <c r="U19" s="44">
        <v>32.996000000000002</v>
      </c>
      <c r="V19" s="44">
        <v>32.817</v>
      </c>
      <c r="W19" s="44">
        <v>32.734000000000002</v>
      </c>
      <c r="X19" s="44">
        <v>32.5</v>
      </c>
      <c r="Y19" s="44">
        <v>32.61</v>
      </c>
      <c r="Z19" s="44">
        <v>32.911999999999999</v>
      </c>
      <c r="AA19" s="44">
        <v>32.533999999999999</v>
      </c>
      <c r="AB19" s="44">
        <v>32.637</v>
      </c>
      <c r="AC19" s="44">
        <v>32.643000000000001</v>
      </c>
      <c r="AD19" s="44">
        <v>32.429000000000002</v>
      </c>
      <c r="AE19" s="44">
        <v>32.338000000000001</v>
      </c>
      <c r="AF19" s="44">
        <v>32.32</v>
      </c>
      <c r="AG19" s="44">
        <v>32.424999999999997</v>
      </c>
      <c r="AH19" s="44">
        <v>32.232999999999997</v>
      </c>
      <c r="AI19" s="44">
        <v>32.209000000000003</v>
      </c>
    </row>
    <row r="20" spans="1:35" ht="17" thickBot="1" x14ac:dyDescent="0.25">
      <c r="A20" s="17">
        <v>14</v>
      </c>
      <c r="B20" s="91" t="s">
        <v>18</v>
      </c>
      <c r="C20" s="61">
        <v>69</v>
      </c>
      <c r="D20" s="20"/>
      <c r="E20" s="10">
        <f>COUNT(AC$5:AC$54)</f>
        <v>42</v>
      </c>
      <c r="F20" s="28">
        <f>MIN(AC5:AC54)</f>
        <v>32.514000000000003</v>
      </c>
      <c r="G20" s="27">
        <f>AVERAGE(AC5:AC54)</f>
        <v>32.704333333333324</v>
      </c>
      <c r="H20" s="22">
        <f t="shared" ref="H20:H26" si="4">G20-F20</f>
        <v>0.19033333333332081</v>
      </c>
      <c r="I20" s="62">
        <v>0.21550925925925926</v>
      </c>
      <c r="J20" s="63">
        <f t="shared" si="3"/>
        <v>1.8067129629629641E-2</v>
      </c>
      <c r="K20" s="25">
        <f t="shared" si="2"/>
        <v>0.10665509259259265</v>
      </c>
      <c r="L20" s="44" t="s">
        <v>75</v>
      </c>
      <c r="M20" s="49"/>
      <c r="O20" s="38">
        <v>16</v>
      </c>
      <c r="P20" s="44">
        <v>32.74</v>
      </c>
      <c r="Q20" s="44">
        <v>33.450000000000003</v>
      </c>
      <c r="R20" s="44">
        <v>32.823999999999998</v>
      </c>
      <c r="S20" s="44">
        <v>32.893000000000001</v>
      </c>
      <c r="T20" s="44">
        <v>32.655999999999999</v>
      </c>
      <c r="U20" s="44">
        <v>33.097000000000001</v>
      </c>
      <c r="V20" s="44">
        <v>32.743000000000002</v>
      </c>
      <c r="W20" s="44">
        <v>32.661000000000001</v>
      </c>
      <c r="X20" s="44">
        <v>32.616</v>
      </c>
      <c r="Y20" s="44">
        <v>32.615000000000002</v>
      </c>
      <c r="Z20" s="44">
        <v>32.86</v>
      </c>
      <c r="AA20" s="44">
        <v>32.564</v>
      </c>
      <c r="AB20" s="44">
        <v>32.542000000000002</v>
      </c>
      <c r="AC20" s="44">
        <v>32.779000000000003</v>
      </c>
      <c r="AD20" s="44">
        <v>32.365000000000002</v>
      </c>
      <c r="AE20" s="44">
        <v>32.328000000000003</v>
      </c>
      <c r="AF20" s="44">
        <v>32.406999999999996</v>
      </c>
      <c r="AG20" s="44">
        <v>32.345999999999997</v>
      </c>
      <c r="AH20" s="44">
        <v>32.122</v>
      </c>
      <c r="AI20" s="44">
        <v>32.35</v>
      </c>
    </row>
    <row r="21" spans="1:35" ht="17" thickBot="1" x14ac:dyDescent="0.25">
      <c r="A21" s="17">
        <v>15</v>
      </c>
      <c r="B21" s="18" t="s">
        <v>19</v>
      </c>
      <c r="C21" s="61">
        <v>82</v>
      </c>
      <c r="D21" s="20"/>
      <c r="E21" s="10">
        <f>COUNT(AD$5:AD$54)</f>
        <v>28</v>
      </c>
      <c r="F21" s="28">
        <f>MIN(AD5:AD54)</f>
        <v>32.177999999999997</v>
      </c>
      <c r="G21" s="27">
        <f>AVERAGE(AD5:AD54)</f>
        <v>32.480285714285721</v>
      </c>
      <c r="H21" s="22">
        <f t="shared" si="4"/>
        <v>0.30228571428572337</v>
      </c>
      <c r="I21" s="62">
        <v>0.22820601851851852</v>
      </c>
      <c r="J21" s="63">
        <f t="shared" si="3"/>
        <v>1.2696759259259255E-2</v>
      </c>
      <c r="K21" s="25">
        <f t="shared" si="2"/>
        <v>0.12155092592592587</v>
      </c>
      <c r="L21" s="44" t="s">
        <v>76</v>
      </c>
      <c r="M21" s="49"/>
      <c r="O21" s="38">
        <v>17</v>
      </c>
      <c r="P21" s="44">
        <v>32.585000000000001</v>
      </c>
      <c r="Q21" s="44">
        <v>33.514000000000003</v>
      </c>
      <c r="R21" s="44">
        <v>32.545999999999999</v>
      </c>
      <c r="S21" s="44">
        <v>32.926000000000002</v>
      </c>
      <c r="T21" s="44">
        <v>32.340000000000003</v>
      </c>
      <c r="U21" s="44">
        <v>33.121000000000002</v>
      </c>
      <c r="V21" s="44">
        <v>32.689</v>
      </c>
      <c r="W21" s="44">
        <v>32.854999999999997</v>
      </c>
      <c r="X21" s="44">
        <v>32.491</v>
      </c>
      <c r="Y21" s="44">
        <v>32.512999999999998</v>
      </c>
      <c r="Z21" s="44">
        <v>32.826999999999998</v>
      </c>
      <c r="AA21" s="44">
        <v>32.423000000000002</v>
      </c>
      <c r="AB21" s="44">
        <v>32.549999999999997</v>
      </c>
      <c r="AC21" s="44">
        <v>32.665999999999997</v>
      </c>
      <c r="AD21" s="44">
        <v>32.465000000000003</v>
      </c>
      <c r="AE21" s="44">
        <v>32.268000000000001</v>
      </c>
      <c r="AF21" s="44">
        <v>32.405999999999999</v>
      </c>
      <c r="AG21" s="44">
        <v>32.271999999999998</v>
      </c>
      <c r="AH21" s="44">
        <v>32.262</v>
      </c>
      <c r="AI21" s="44">
        <v>32.213999999999999</v>
      </c>
    </row>
    <row r="22" spans="1:35" ht="17" thickBot="1" x14ac:dyDescent="0.25">
      <c r="A22" s="17">
        <v>16</v>
      </c>
      <c r="B22" s="91" t="s">
        <v>18</v>
      </c>
      <c r="C22" s="61">
        <v>55</v>
      </c>
      <c r="D22" s="20"/>
      <c r="E22" s="10">
        <f>COUNT(AE$5:AE$54)</f>
        <v>36</v>
      </c>
      <c r="F22" s="28">
        <f>MIN(AE5:AE54)</f>
        <v>32.195</v>
      </c>
      <c r="G22" s="27">
        <f>AVERAGE(AE5:AE54)</f>
        <v>32.411416666666668</v>
      </c>
      <c r="H22" s="22">
        <f t="shared" si="4"/>
        <v>0.21641666666666737</v>
      </c>
      <c r="I22" s="62">
        <v>0.24387731481481481</v>
      </c>
      <c r="J22" s="63">
        <f t="shared" si="3"/>
        <v>1.5671296296296294E-2</v>
      </c>
      <c r="K22" s="25">
        <f t="shared" si="2"/>
        <v>0.12232638888888894</v>
      </c>
      <c r="L22" s="44" t="s">
        <v>77</v>
      </c>
      <c r="M22" s="49"/>
      <c r="O22" s="38">
        <v>18</v>
      </c>
      <c r="P22" s="44">
        <v>32.798000000000002</v>
      </c>
      <c r="Q22" s="44">
        <v>33.482999999999997</v>
      </c>
      <c r="R22" s="44">
        <v>32.781999999999996</v>
      </c>
      <c r="S22" s="44">
        <v>32.981999999999999</v>
      </c>
      <c r="T22" s="44">
        <v>32.420999999999999</v>
      </c>
      <c r="U22" s="44">
        <v>33.155999999999999</v>
      </c>
      <c r="V22" s="44">
        <v>32.777000000000001</v>
      </c>
      <c r="W22" s="44">
        <v>32.756999999999998</v>
      </c>
      <c r="X22" s="44">
        <v>32.643999999999998</v>
      </c>
      <c r="Y22" s="44">
        <v>32.631999999999998</v>
      </c>
      <c r="Z22" s="44">
        <v>32.536000000000001</v>
      </c>
      <c r="AA22" s="44">
        <v>32.472000000000001</v>
      </c>
      <c r="AB22" s="44">
        <v>32.593000000000004</v>
      </c>
      <c r="AC22" s="44">
        <v>32.688000000000002</v>
      </c>
      <c r="AD22" s="44">
        <v>32.279000000000003</v>
      </c>
      <c r="AE22" s="44">
        <v>32.540999999999997</v>
      </c>
      <c r="AF22" s="44">
        <v>32.265000000000001</v>
      </c>
      <c r="AG22" s="44">
        <v>32.417000000000002</v>
      </c>
      <c r="AH22" s="44">
        <v>32.381999999999998</v>
      </c>
      <c r="AI22" s="44">
        <v>32.28</v>
      </c>
    </row>
    <row r="23" spans="1:35" ht="17" thickBot="1" x14ac:dyDescent="0.25">
      <c r="A23" s="17">
        <v>17</v>
      </c>
      <c r="B23" s="18" t="s">
        <v>19</v>
      </c>
      <c r="C23" s="61">
        <v>38</v>
      </c>
      <c r="D23" s="20"/>
      <c r="E23" s="10">
        <f>COUNT(AF$5:AF$54)</f>
        <v>23</v>
      </c>
      <c r="F23" s="28">
        <f>MIN(AF5:AF54)</f>
        <v>32.179000000000002</v>
      </c>
      <c r="G23" s="27">
        <f>AVERAGE(AF5:AF54)</f>
        <v>32.364173913043473</v>
      </c>
      <c r="H23" s="22">
        <f t="shared" si="4"/>
        <v>0.18517391304347086</v>
      </c>
      <c r="I23" s="23">
        <v>0.25465277777777778</v>
      </c>
      <c r="J23" s="63">
        <f t="shared" si="3"/>
        <v>1.0775462962962973E-2</v>
      </c>
      <c r="K23" s="25">
        <f t="shared" si="2"/>
        <v>0.13232638888888884</v>
      </c>
      <c r="L23" s="44" t="s">
        <v>78</v>
      </c>
      <c r="M23" s="49"/>
      <c r="O23" s="38">
        <v>19</v>
      </c>
      <c r="P23" s="44">
        <v>32.773000000000003</v>
      </c>
      <c r="Q23" s="44">
        <v>33.482999999999997</v>
      </c>
      <c r="R23" s="44">
        <v>32.901000000000003</v>
      </c>
      <c r="S23" s="44">
        <v>32.866999999999997</v>
      </c>
      <c r="T23" s="44">
        <v>32.505000000000003</v>
      </c>
      <c r="U23" s="44">
        <v>33.112000000000002</v>
      </c>
      <c r="V23" s="44">
        <v>32.637</v>
      </c>
      <c r="W23" s="44">
        <v>32.698999999999998</v>
      </c>
      <c r="X23" s="44">
        <v>32.61</v>
      </c>
      <c r="Y23" s="44">
        <v>32.512</v>
      </c>
      <c r="Z23" s="44">
        <v>32.548999999999999</v>
      </c>
      <c r="AA23" s="44">
        <v>32.616999999999997</v>
      </c>
      <c r="AB23" s="44">
        <v>32.636000000000003</v>
      </c>
      <c r="AC23" s="44">
        <v>32.707999999999998</v>
      </c>
      <c r="AD23" s="44">
        <v>32.412999999999997</v>
      </c>
      <c r="AE23" s="44">
        <v>32.345999999999997</v>
      </c>
      <c r="AF23" s="44">
        <v>32.255000000000003</v>
      </c>
      <c r="AG23" s="44">
        <v>32.502000000000002</v>
      </c>
      <c r="AH23" s="44">
        <v>32.255000000000003</v>
      </c>
      <c r="AI23" s="44">
        <v>32.182000000000002</v>
      </c>
    </row>
    <row r="24" spans="1:35" ht="17" thickBot="1" x14ac:dyDescent="0.25">
      <c r="A24" s="17">
        <v>18</v>
      </c>
      <c r="B24" s="91" t="s">
        <v>18</v>
      </c>
      <c r="C24" s="61">
        <v>82</v>
      </c>
      <c r="D24" s="20"/>
      <c r="E24" s="10">
        <f>COUNT(AG$5:AG$54)</f>
        <v>22</v>
      </c>
      <c r="F24" s="28">
        <f>MIN(AG5:AG16)</f>
        <v>32.365000000000002</v>
      </c>
      <c r="G24" s="27">
        <f>AVERAGE(AG5:AG54)</f>
        <v>32.437045454545455</v>
      </c>
      <c r="H24" s="22">
        <f t="shared" si="4"/>
        <v>7.2045454545452969E-2</v>
      </c>
      <c r="I24" s="23">
        <v>0.26508101851851851</v>
      </c>
      <c r="J24" s="63">
        <f t="shared" si="3"/>
        <v>1.0428240740740724E-2</v>
      </c>
      <c r="K24" s="25">
        <f t="shared" si="2"/>
        <v>0.13275462962962967</v>
      </c>
      <c r="L24" s="44" t="s">
        <v>79</v>
      </c>
      <c r="M24" s="49"/>
      <c r="O24" s="38">
        <v>20</v>
      </c>
      <c r="P24" s="44">
        <v>32.75</v>
      </c>
      <c r="Q24" s="44">
        <v>33.496000000000002</v>
      </c>
      <c r="R24" s="44">
        <v>32.770000000000003</v>
      </c>
      <c r="S24" s="44">
        <v>32.899000000000001</v>
      </c>
      <c r="T24" s="44">
        <v>32.505000000000003</v>
      </c>
      <c r="U24" s="44">
        <v>33.006999999999998</v>
      </c>
      <c r="V24" s="44">
        <v>32.735999999999997</v>
      </c>
      <c r="W24" s="44">
        <v>32.786000000000001</v>
      </c>
      <c r="X24" s="44">
        <v>32.677999999999997</v>
      </c>
      <c r="Y24" s="44">
        <v>32.655000000000001</v>
      </c>
      <c r="Z24" s="44">
        <v>32.651000000000003</v>
      </c>
      <c r="AA24" s="44">
        <v>33.095999999999997</v>
      </c>
      <c r="AB24" s="44">
        <v>32.692</v>
      </c>
      <c r="AC24" s="44">
        <v>32.677</v>
      </c>
      <c r="AD24" s="44">
        <v>32.335999999999999</v>
      </c>
      <c r="AE24" s="44">
        <v>32.195</v>
      </c>
      <c r="AF24" s="44">
        <v>32.270000000000003</v>
      </c>
      <c r="AG24" s="44">
        <v>32.195999999999998</v>
      </c>
      <c r="AH24" s="44">
        <v>32.195999999999998</v>
      </c>
      <c r="AI24" s="44">
        <v>32.151000000000003</v>
      </c>
    </row>
    <row r="25" spans="1:35" ht="17" thickBot="1" x14ac:dyDescent="0.25">
      <c r="A25" s="17">
        <v>19</v>
      </c>
      <c r="B25" s="18" t="s">
        <v>19</v>
      </c>
      <c r="C25" s="61">
        <v>38</v>
      </c>
      <c r="D25" s="20"/>
      <c r="E25" s="10">
        <f>COUNT(AH$5:AH$54)</f>
        <v>35</v>
      </c>
      <c r="F25" s="46">
        <f>MIN(AH5:AH47)</f>
        <v>32.122</v>
      </c>
      <c r="G25" s="27">
        <f>AVERAGE(AH5:AH54)</f>
        <v>32.32505714285714</v>
      </c>
      <c r="H25" s="22">
        <f t="shared" si="4"/>
        <v>0.2030571428571406</v>
      </c>
      <c r="I25" s="23">
        <v>0.28034722222222225</v>
      </c>
      <c r="J25" s="63">
        <f t="shared" si="3"/>
        <v>1.526620370370374E-2</v>
      </c>
      <c r="K25" s="102">
        <f t="shared" si="2"/>
        <v>0.14759259259259258</v>
      </c>
      <c r="L25" s="44" t="s">
        <v>80</v>
      </c>
      <c r="M25" s="49"/>
      <c r="O25" s="38">
        <v>21</v>
      </c>
      <c r="P25" s="44">
        <v>32.723999999999997</v>
      </c>
      <c r="Q25" s="44">
        <v>33.531999999999996</v>
      </c>
      <c r="R25" s="44">
        <v>33.152999999999999</v>
      </c>
      <c r="S25" s="44">
        <v>32.872</v>
      </c>
      <c r="T25" s="44">
        <v>32.764000000000003</v>
      </c>
      <c r="U25" s="44">
        <v>33.259</v>
      </c>
      <c r="V25" s="44">
        <v>32.843000000000004</v>
      </c>
      <c r="W25" s="44">
        <v>32.683</v>
      </c>
      <c r="X25" s="44">
        <v>32.667999999999999</v>
      </c>
      <c r="Y25" s="44">
        <v>32.56</v>
      </c>
      <c r="Z25" s="44">
        <v>32.408000000000001</v>
      </c>
      <c r="AA25" s="44">
        <v>32.573999999999998</v>
      </c>
      <c r="AB25" s="44">
        <v>32.636000000000003</v>
      </c>
      <c r="AC25" s="44">
        <v>32.54</v>
      </c>
      <c r="AD25" s="44">
        <v>32.345999999999997</v>
      </c>
      <c r="AE25" s="44">
        <v>32.692</v>
      </c>
      <c r="AF25" s="44">
        <v>32.179000000000002</v>
      </c>
      <c r="AG25" s="44">
        <v>32.143000000000001</v>
      </c>
      <c r="AH25" s="44">
        <v>32.17</v>
      </c>
      <c r="AI25" s="44">
        <v>32.158999999999999</v>
      </c>
    </row>
    <row r="26" spans="1:35" ht="17" thickBot="1" x14ac:dyDescent="0.25">
      <c r="A26" s="30" t="s">
        <v>15</v>
      </c>
      <c r="B26" s="18" t="s">
        <v>18</v>
      </c>
      <c r="C26" s="89">
        <v>87</v>
      </c>
      <c r="D26" s="31"/>
      <c r="E26" s="10">
        <f>COUNT(AI$5:AI$54)</f>
        <v>25</v>
      </c>
      <c r="F26" s="101">
        <f>MIN(AI5:AI47)</f>
        <v>32.151000000000003</v>
      </c>
      <c r="G26" s="21">
        <f>AVERAGE(AI5:AI54)</f>
        <v>32.379960000000004</v>
      </c>
      <c r="H26" s="22">
        <f t="shared" si="4"/>
        <v>0.22896000000000072</v>
      </c>
      <c r="I26" s="90">
        <v>0.29178240740740741</v>
      </c>
      <c r="J26" s="63">
        <f t="shared" si="3"/>
        <v>1.1435185185185159E-2</v>
      </c>
      <c r="K26" s="102">
        <f t="shared" si="2"/>
        <v>0.14418981481481483</v>
      </c>
      <c r="L26" s="30"/>
      <c r="M26" s="50" t="s">
        <v>126</v>
      </c>
      <c r="O26" s="38">
        <v>22</v>
      </c>
      <c r="P26" s="44">
        <v>32.677</v>
      </c>
      <c r="Q26" s="44">
        <v>33.616999999999997</v>
      </c>
      <c r="R26" s="44">
        <v>32.703000000000003</v>
      </c>
      <c r="S26" s="44">
        <v>32.851999999999997</v>
      </c>
      <c r="T26" s="44">
        <v>32.384999999999998</v>
      </c>
      <c r="U26" s="44">
        <v>33.1</v>
      </c>
      <c r="V26" s="44">
        <v>32.637</v>
      </c>
      <c r="W26" s="44">
        <v>32.610999999999997</v>
      </c>
      <c r="X26" s="44">
        <v>32.585999999999999</v>
      </c>
      <c r="Y26" s="44">
        <v>32.604999999999997</v>
      </c>
      <c r="Z26" s="44">
        <v>32.472000000000001</v>
      </c>
      <c r="AA26" s="44">
        <v>32.564</v>
      </c>
      <c r="AB26" s="44">
        <v>32.662999999999997</v>
      </c>
      <c r="AC26" s="44">
        <v>33.008000000000003</v>
      </c>
      <c r="AD26" s="44">
        <v>32.344000000000001</v>
      </c>
      <c r="AE26" s="44">
        <v>32.600999999999999</v>
      </c>
      <c r="AF26" s="44">
        <v>32.338000000000001</v>
      </c>
      <c r="AG26" s="44">
        <v>32.531999999999996</v>
      </c>
      <c r="AH26" s="44">
        <v>32.445999999999998</v>
      </c>
      <c r="AI26" s="44">
        <v>32.430999999999997</v>
      </c>
    </row>
    <row r="27" spans="1:35" ht="17" thickBot="1" x14ac:dyDescent="0.25">
      <c r="C27" s="1"/>
      <c r="D27" s="1"/>
      <c r="E27" s="32" t="s">
        <v>16</v>
      </c>
      <c r="F27" s="33">
        <f>AVERAGE(F7:F26)</f>
        <v>32.457299999999989</v>
      </c>
      <c r="G27" s="33">
        <f>AVERAGE(P5:AI64)</f>
        <v>32.68301212121213</v>
      </c>
      <c r="H27" s="33">
        <f>AVERAGE(H7:H26)</f>
        <v>0.22907225273243412</v>
      </c>
      <c r="I27" s="1"/>
      <c r="J27" s="1"/>
      <c r="K27" s="1"/>
      <c r="O27" s="38">
        <v>23</v>
      </c>
      <c r="P27" s="44">
        <v>32.854999999999997</v>
      </c>
      <c r="R27" s="44">
        <v>32.783000000000001</v>
      </c>
      <c r="S27" s="44">
        <v>33.027999999999999</v>
      </c>
      <c r="T27" s="44">
        <v>32.561</v>
      </c>
      <c r="U27" s="44">
        <v>33.070999999999998</v>
      </c>
      <c r="V27" s="44">
        <v>32.639000000000003</v>
      </c>
      <c r="W27" s="44">
        <v>32.784999999999997</v>
      </c>
      <c r="X27" s="44">
        <v>32.645000000000003</v>
      </c>
      <c r="Y27" s="44">
        <v>32.621000000000002</v>
      </c>
      <c r="AB27" s="44">
        <v>32.58</v>
      </c>
      <c r="AC27" s="44">
        <v>33.011000000000003</v>
      </c>
      <c r="AD27" s="44">
        <v>32.219000000000001</v>
      </c>
      <c r="AE27" s="44">
        <v>32.396999999999998</v>
      </c>
      <c r="AF27" s="44">
        <v>32.305</v>
      </c>
      <c r="AH27" s="44">
        <v>32.497999999999998</v>
      </c>
      <c r="AI27" s="44">
        <v>32.39</v>
      </c>
    </row>
    <row r="28" spans="1:35" x14ac:dyDescent="0.2">
      <c r="O28" s="38">
        <v>24</v>
      </c>
      <c r="P28" s="44">
        <v>32.683</v>
      </c>
      <c r="Q28" s="39"/>
      <c r="R28" s="44">
        <v>32.735999999999997</v>
      </c>
      <c r="S28" s="44">
        <v>33.085000000000001</v>
      </c>
      <c r="T28" s="44">
        <v>32.590000000000003</v>
      </c>
      <c r="U28" s="44">
        <v>32.985999999999997</v>
      </c>
      <c r="V28" s="44">
        <v>32.444000000000003</v>
      </c>
      <c r="W28" s="44">
        <v>32.689</v>
      </c>
      <c r="X28" s="44">
        <v>32.774999999999999</v>
      </c>
      <c r="Y28" s="44">
        <v>32.753</v>
      </c>
      <c r="Z28" s="54"/>
      <c r="AA28" s="88"/>
      <c r="AB28" s="44">
        <v>32.622999999999998</v>
      </c>
      <c r="AC28" s="44">
        <v>32.865000000000002</v>
      </c>
      <c r="AD28" s="44">
        <v>32.536999999999999</v>
      </c>
      <c r="AE28" s="44">
        <v>32.362000000000002</v>
      </c>
      <c r="AG28" s="39"/>
      <c r="AH28" s="44">
        <v>32.488999999999997</v>
      </c>
      <c r="AI28" s="44">
        <v>32.393999999999998</v>
      </c>
    </row>
    <row r="29" spans="1:35" x14ac:dyDescent="0.2">
      <c r="E29" s="42" t="s">
        <v>19</v>
      </c>
      <c r="F29" s="52">
        <f>AVERAGE(F7,F9,F11,F13,F15,F17,F19,F21,F23,F25)</f>
        <v>32.3521</v>
      </c>
      <c r="G29" s="52">
        <f>AVERAGE(G7,G9,G11,G13,G15,G17,G19,G21,G23,G25)</f>
        <v>32.603990041144193</v>
      </c>
      <c r="H29" s="52">
        <f>AVERAGE(H7,H9,H11,H13,H15,H17,H19,H21,H23,H25)</f>
        <v>0.25189004114418834</v>
      </c>
      <c r="O29" s="38">
        <v>25</v>
      </c>
      <c r="P29" s="44">
        <v>32.944000000000003</v>
      </c>
      <c r="Q29" s="39"/>
      <c r="R29" s="44">
        <v>32.722999999999999</v>
      </c>
      <c r="S29" s="44">
        <v>32.985999999999997</v>
      </c>
      <c r="T29" s="44">
        <v>32.414999999999999</v>
      </c>
      <c r="U29" s="44">
        <v>33.183</v>
      </c>
      <c r="V29" s="44">
        <v>32.896999999999998</v>
      </c>
      <c r="W29" s="44">
        <v>32.722999999999999</v>
      </c>
      <c r="X29" s="44">
        <v>32.640999999999998</v>
      </c>
      <c r="Y29" s="44">
        <v>32.56</v>
      </c>
      <c r="Z29" s="54"/>
      <c r="AA29" s="88"/>
      <c r="AB29" s="44">
        <v>32.561999999999998</v>
      </c>
      <c r="AC29" s="44">
        <v>32.649000000000001</v>
      </c>
      <c r="AD29" s="44">
        <v>32.258000000000003</v>
      </c>
      <c r="AE29" s="44">
        <v>32.438000000000002</v>
      </c>
      <c r="AF29" s="54"/>
      <c r="AG29" s="39"/>
      <c r="AH29" s="44">
        <v>32.258000000000003</v>
      </c>
      <c r="AI29" s="44">
        <v>32.380000000000003</v>
      </c>
    </row>
    <row r="30" spans="1:35" x14ac:dyDescent="0.2">
      <c r="E30" s="42" t="s">
        <v>18</v>
      </c>
      <c r="F30" s="52">
        <f>AVERAGE(F8,F10,F12,F14,F16,F18,F20,F22,F24,F26)</f>
        <v>32.5625</v>
      </c>
      <c r="G30" s="52">
        <f t="shared" ref="G30:H30" si="5">AVERAGE(G8,G10,G12,G14,G16,G18,G20,G22,G24,G26)</f>
        <v>32.768754464320679</v>
      </c>
      <c r="H30" s="52">
        <f t="shared" si="5"/>
        <v>0.2062544643206799</v>
      </c>
      <c r="O30" s="38">
        <v>26</v>
      </c>
      <c r="P30" s="44">
        <v>32.814</v>
      </c>
      <c r="Q30" s="39"/>
      <c r="R30" s="44">
        <v>32.606999999999999</v>
      </c>
      <c r="S30" s="44">
        <v>32.933999999999997</v>
      </c>
      <c r="T30" s="44">
        <v>32.606000000000002</v>
      </c>
      <c r="U30" s="44">
        <v>33.076999999999998</v>
      </c>
      <c r="V30" s="44">
        <v>32.735999999999997</v>
      </c>
      <c r="W30" s="44">
        <v>32.680999999999997</v>
      </c>
      <c r="X30" s="44">
        <v>32.704999999999998</v>
      </c>
      <c r="Y30" s="44">
        <v>32.68</v>
      </c>
      <c r="Z30" s="54"/>
      <c r="AA30" s="88"/>
      <c r="AB30" s="44">
        <v>32.756999999999998</v>
      </c>
      <c r="AC30" s="44">
        <v>32.564</v>
      </c>
      <c r="AD30" s="44">
        <v>32.177999999999997</v>
      </c>
      <c r="AE30" s="44">
        <v>32.610999999999997</v>
      </c>
      <c r="AF30" s="39"/>
      <c r="AG30" s="39"/>
      <c r="AH30" s="44">
        <v>32.314</v>
      </c>
      <c r="AI30" s="55"/>
    </row>
    <row r="31" spans="1:35" x14ac:dyDescent="0.2">
      <c r="F31" s="52">
        <f>AVERAGE(F29,F30)</f>
        <v>32.457300000000004</v>
      </c>
      <c r="G31" s="53">
        <f>AVERAGE(G29,G30)</f>
        <v>32.68637225273244</v>
      </c>
      <c r="H31" s="53">
        <f>AVERAGE(H29,H30)</f>
        <v>0.22907225273243412</v>
      </c>
      <c r="O31" s="38">
        <v>27</v>
      </c>
      <c r="P31" s="44">
        <v>32.652999999999999</v>
      </c>
      <c r="Q31" s="39"/>
      <c r="R31" s="44">
        <v>32.820999999999998</v>
      </c>
      <c r="S31" s="44">
        <v>32.972000000000001</v>
      </c>
      <c r="T31" s="44">
        <v>32.646999999999998</v>
      </c>
      <c r="U31" s="44">
        <v>32.912999999999997</v>
      </c>
      <c r="V31" s="44">
        <v>32.762</v>
      </c>
      <c r="W31" s="44">
        <v>32.636000000000003</v>
      </c>
      <c r="X31" s="44">
        <v>32.5</v>
      </c>
      <c r="Y31" s="44">
        <v>32.619</v>
      </c>
      <c r="Z31" s="39"/>
      <c r="AA31" s="54"/>
      <c r="AB31" s="44">
        <v>32.508000000000003</v>
      </c>
      <c r="AC31" s="44">
        <v>32.738</v>
      </c>
      <c r="AD31" s="44">
        <v>32.423999999999999</v>
      </c>
      <c r="AE31" s="44">
        <v>32.273000000000003</v>
      </c>
      <c r="AF31" s="39"/>
      <c r="AG31" s="39"/>
      <c r="AH31" s="44">
        <v>32.314</v>
      </c>
      <c r="AI31" s="55"/>
    </row>
    <row r="32" spans="1:35" x14ac:dyDescent="0.2">
      <c r="O32" s="38">
        <v>28</v>
      </c>
      <c r="P32" s="44">
        <v>32.798000000000002</v>
      </c>
      <c r="Q32" s="39"/>
      <c r="S32" s="44">
        <v>32.883000000000003</v>
      </c>
      <c r="T32" s="44">
        <v>32.527000000000001</v>
      </c>
      <c r="U32" s="44">
        <v>33.078000000000003</v>
      </c>
      <c r="V32" s="44">
        <v>32.805</v>
      </c>
      <c r="W32" s="44">
        <v>32.732999999999997</v>
      </c>
      <c r="X32" s="44">
        <v>32.598999999999997</v>
      </c>
      <c r="Y32" s="44">
        <v>32.726999999999997</v>
      </c>
      <c r="Z32" s="39"/>
      <c r="AA32" s="39"/>
      <c r="AB32" s="44">
        <v>32.442999999999998</v>
      </c>
      <c r="AC32" s="44">
        <v>32.646000000000001</v>
      </c>
      <c r="AD32" s="44">
        <v>32.302</v>
      </c>
      <c r="AE32" s="44">
        <v>32.457000000000001</v>
      </c>
      <c r="AF32" s="39"/>
      <c r="AG32" s="39"/>
      <c r="AH32" s="44">
        <v>32.482999999999997</v>
      </c>
      <c r="AI32" s="55"/>
    </row>
    <row r="33" spans="4:35" x14ac:dyDescent="0.2">
      <c r="D33" s="43"/>
      <c r="E33" s="43"/>
      <c r="F33" s="92"/>
      <c r="G33" s="93"/>
      <c r="H33" s="93"/>
      <c r="O33" s="38">
        <v>29</v>
      </c>
      <c r="P33" s="44">
        <v>32.726999999999997</v>
      </c>
      <c r="Q33" s="39"/>
      <c r="R33" s="54"/>
      <c r="S33" s="44">
        <v>32.975999999999999</v>
      </c>
      <c r="T33" s="44">
        <v>32.414000000000001</v>
      </c>
      <c r="U33" s="44">
        <v>33.134999999999998</v>
      </c>
      <c r="V33" s="44">
        <v>32.670999999999999</v>
      </c>
      <c r="W33" s="44">
        <v>32.722000000000001</v>
      </c>
      <c r="X33" s="44">
        <v>32.713999999999999</v>
      </c>
      <c r="Y33" s="44">
        <v>32.642000000000003</v>
      </c>
      <c r="Z33" s="39"/>
      <c r="AA33" s="39"/>
      <c r="AB33" s="44">
        <v>32.594000000000001</v>
      </c>
      <c r="AC33" s="44">
        <v>32.651000000000003</v>
      </c>
      <c r="AE33" s="44">
        <v>32.512999999999998</v>
      </c>
      <c r="AF33" s="39"/>
      <c r="AG33" s="39"/>
      <c r="AH33" s="44">
        <v>32.348999999999997</v>
      </c>
      <c r="AI33" s="55"/>
    </row>
    <row r="34" spans="4:35" x14ac:dyDescent="0.2">
      <c r="D34" s="43"/>
      <c r="E34" s="43"/>
      <c r="F34" s="92"/>
      <c r="G34" s="93"/>
      <c r="H34" s="93"/>
      <c r="O34" s="38">
        <v>30</v>
      </c>
      <c r="P34" s="44">
        <v>32.749000000000002</v>
      </c>
      <c r="Q34" s="39"/>
      <c r="R34" s="54"/>
      <c r="S34" s="44">
        <v>32.982999999999997</v>
      </c>
      <c r="T34" s="44">
        <v>32.67</v>
      </c>
      <c r="U34" s="44">
        <v>32.871000000000002</v>
      </c>
      <c r="V34" s="44">
        <v>32.673999999999999</v>
      </c>
      <c r="W34" s="44">
        <v>32.613</v>
      </c>
      <c r="X34" s="44">
        <v>32.689</v>
      </c>
      <c r="Y34" s="44">
        <v>32.475999999999999</v>
      </c>
      <c r="Z34" s="39"/>
      <c r="AA34" s="39"/>
      <c r="AB34" s="44">
        <v>32.563000000000002</v>
      </c>
      <c r="AC34" s="44">
        <v>32.658999999999999</v>
      </c>
      <c r="AD34" s="39"/>
      <c r="AE34" s="44">
        <v>32.371000000000002</v>
      </c>
      <c r="AF34" s="39"/>
      <c r="AG34" s="39"/>
      <c r="AH34" s="44">
        <v>32.344000000000001</v>
      </c>
      <c r="AI34" s="55"/>
    </row>
    <row r="35" spans="4:35" x14ac:dyDescent="0.2">
      <c r="D35" s="43"/>
      <c r="E35" s="43"/>
      <c r="F35" s="92"/>
      <c r="G35" s="93"/>
      <c r="H35" s="93"/>
      <c r="O35" s="38">
        <v>31</v>
      </c>
      <c r="P35" s="44">
        <v>32.823</v>
      </c>
      <c r="Q35" s="39"/>
      <c r="R35" s="54"/>
      <c r="S35" s="44">
        <v>32.988999999999997</v>
      </c>
      <c r="T35" s="44">
        <v>32.454000000000001</v>
      </c>
      <c r="V35" s="44">
        <v>32.9</v>
      </c>
      <c r="W35" s="44">
        <v>32.536000000000001</v>
      </c>
      <c r="X35" s="44">
        <v>32.648000000000003</v>
      </c>
      <c r="Y35" s="44">
        <v>32.651000000000003</v>
      </c>
      <c r="Z35" s="39"/>
      <c r="AA35" s="39"/>
      <c r="AB35" s="44">
        <v>32.515999999999998</v>
      </c>
      <c r="AC35" s="44">
        <v>32.591999999999999</v>
      </c>
      <c r="AD35" s="39"/>
      <c r="AE35" s="44">
        <v>32.322000000000003</v>
      </c>
      <c r="AF35" s="39"/>
      <c r="AG35" s="39"/>
      <c r="AH35" s="44">
        <v>32.207999999999998</v>
      </c>
      <c r="AI35" s="55"/>
    </row>
    <row r="36" spans="4:35" x14ac:dyDescent="0.2">
      <c r="O36" s="38">
        <v>32</v>
      </c>
      <c r="P36" s="44">
        <v>32.83</v>
      </c>
      <c r="Q36" s="39"/>
      <c r="R36" s="54"/>
      <c r="S36" s="44">
        <v>32.959000000000003</v>
      </c>
      <c r="T36" s="44">
        <v>32.359000000000002</v>
      </c>
      <c r="U36" s="54"/>
      <c r="V36" s="44">
        <v>32.667999999999999</v>
      </c>
      <c r="W36" s="44">
        <v>32.854999999999997</v>
      </c>
      <c r="X36" s="44">
        <v>32.817999999999998</v>
      </c>
      <c r="Y36" s="44">
        <v>32.695999999999998</v>
      </c>
      <c r="Z36" s="39"/>
      <c r="AA36" s="39"/>
      <c r="AB36" s="44">
        <v>32.558999999999997</v>
      </c>
      <c r="AC36" s="44">
        <v>32.543999999999997</v>
      </c>
      <c r="AD36" s="39"/>
      <c r="AE36" s="44">
        <v>32.404000000000003</v>
      </c>
      <c r="AF36" s="39"/>
      <c r="AG36" s="39"/>
      <c r="AH36" s="44">
        <v>32.28</v>
      </c>
      <c r="AI36" s="55"/>
    </row>
    <row r="37" spans="4:35" x14ac:dyDescent="0.2">
      <c r="O37" s="38">
        <v>33</v>
      </c>
      <c r="P37" s="44">
        <v>32.828000000000003</v>
      </c>
      <c r="Q37" s="39"/>
      <c r="R37" s="54"/>
      <c r="S37" s="44">
        <v>32.738999999999997</v>
      </c>
      <c r="T37" s="44">
        <v>32.685000000000002</v>
      </c>
      <c r="U37" s="54"/>
      <c r="V37" s="44">
        <v>32.859000000000002</v>
      </c>
      <c r="W37" s="44">
        <v>32.701999999999998</v>
      </c>
      <c r="X37" s="44">
        <v>32.64</v>
      </c>
      <c r="Y37" s="44">
        <v>32.664999999999999</v>
      </c>
      <c r="Z37" s="39"/>
      <c r="AA37" s="39"/>
      <c r="AB37" s="44">
        <v>32.654000000000003</v>
      </c>
      <c r="AC37" s="44">
        <v>32.603000000000002</v>
      </c>
      <c r="AD37" s="39"/>
      <c r="AE37" s="44">
        <v>32.451999999999998</v>
      </c>
      <c r="AF37" s="39"/>
      <c r="AG37" s="39"/>
      <c r="AH37" s="44">
        <v>32.279000000000003</v>
      </c>
      <c r="AI37" s="55"/>
    </row>
    <row r="38" spans="4:35" x14ac:dyDescent="0.2">
      <c r="O38" s="38">
        <v>34</v>
      </c>
      <c r="P38" s="44">
        <v>32.728000000000002</v>
      </c>
      <c r="Q38" s="39"/>
      <c r="R38" s="54"/>
      <c r="S38" s="44">
        <v>32.947000000000003</v>
      </c>
      <c r="T38" s="44">
        <v>32.624000000000002</v>
      </c>
      <c r="U38" s="54"/>
      <c r="W38" s="44">
        <v>32.627000000000002</v>
      </c>
      <c r="X38" s="44">
        <v>32.622</v>
      </c>
      <c r="Y38" s="44">
        <v>32.576999999999998</v>
      </c>
      <c r="Z38" s="39"/>
      <c r="AA38" s="39"/>
      <c r="AB38" s="44">
        <v>32.491</v>
      </c>
      <c r="AC38" s="44">
        <v>32.654000000000003</v>
      </c>
      <c r="AD38" s="39"/>
      <c r="AE38" s="44">
        <v>32.398000000000003</v>
      </c>
      <c r="AF38" s="39"/>
      <c r="AG38" s="39"/>
      <c r="AH38" s="44">
        <v>32.177</v>
      </c>
      <c r="AI38" s="55"/>
    </row>
    <row r="39" spans="4:35" x14ac:dyDescent="0.2">
      <c r="O39" s="38">
        <v>35</v>
      </c>
      <c r="P39" s="44">
        <v>33.24</v>
      </c>
      <c r="Q39" s="39"/>
      <c r="R39" s="54"/>
      <c r="S39" s="44">
        <v>32.844999999999999</v>
      </c>
      <c r="T39" s="44">
        <v>32.381999999999998</v>
      </c>
      <c r="U39" s="54"/>
      <c r="V39" s="54"/>
      <c r="W39" s="44">
        <v>32.612000000000002</v>
      </c>
      <c r="Y39" s="44">
        <v>32.536000000000001</v>
      </c>
      <c r="Z39" s="39"/>
      <c r="AA39" s="39"/>
      <c r="AB39" s="44">
        <v>32.558</v>
      </c>
      <c r="AC39" s="44">
        <v>32.527000000000001</v>
      </c>
      <c r="AD39" s="39"/>
      <c r="AE39" s="44">
        <v>32.378999999999998</v>
      </c>
      <c r="AF39" s="39"/>
      <c r="AG39" s="39"/>
      <c r="AH39" s="44">
        <v>32.280999999999999</v>
      </c>
      <c r="AI39" s="55"/>
    </row>
    <row r="40" spans="4:35" x14ac:dyDescent="0.2">
      <c r="O40" s="38">
        <v>36</v>
      </c>
      <c r="P40" s="44">
        <v>32.951999999999998</v>
      </c>
      <c r="Q40" s="39"/>
      <c r="R40" s="54"/>
      <c r="S40" s="44">
        <v>32.860999999999997</v>
      </c>
      <c r="T40" s="44">
        <v>32.683</v>
      </c>
      <c r="U40" s="54"/>
      <c r="V40" s="54"/>
      <c r="W40" s="44">
        <v>32.597000000000001</v>
      </c>
      <c r="X40" s="54"/>
      <c r="Y40" s="44">
        <v>32.529000000000003</v>
      </c>
      <c r="Z40" s="39"/>
      <c r="AA40" s="39"/>
      <c r="AB40" s="44">
        <v>32.770000000000003</v>
      </c>
      <c r="AC40" s="44">
        <v>32.627000000000002</v>
      </c>
      <c r="AD40" s="39"/>
      <c r="AE40" s="44">
        <v>32.354999999999997</v>
      </c>
      <c r="AF40" s="39"/>
      <c r="AG40" s="39"/>
      <c r="AI40" s="55"/>
    </row>
    <row r="41" spans="4:35" x14ac:dyDescent="0.2">
      <c r="O41" s="38">
        <v>37</v>
      </c>
      <c r="P41" s="44">
        <v>32.908000000000001</v>
      </c>
      <c r="Q41" s="39"/>
      <c r="R41" s="54"/>
      <c r="S41" s="44">
        <v>32.896000000000001</v>
      </c>
      <c r="T41" s="44">
        <v>32.497999999999998</v>
      </c>
      <c r="U41" s="54"/>
      <c r="V41" s="54"/>
      <c r="W41" s="44">
        <v>32.542000000000002</v>
      </c>
      <c r="X41" s="54"/>
      <c r="Y41" s="44">
        <v>32.506</v>
      </c>
      <c r="Z41" s="39"/>
      <c r="AA41" s="39"/>
      <c r="AB41" s="44">
        <v>32.582000000000001</v>
      </c>
      <c r="AC41" s="44">
        <v>32.695</v>
      </c>
      <c r="AD41" s="39"/>
      <c r="AF41" s="39"/>
      <c r="AG41" s="39"/>
      <c r="AH41" s="40"/>
      <c r="AI41" s="41"/>
    </row>
    <row r="42" spans="4:35" x14ac:dyDescent="0.2">
      <c r="O42" s="38">
        <v>38</v>
      </c>
      <c r="P42" s="44">
        <v>32.905999999999999</v>
      </c>
      <c r="Q42" s="39"/>
      <c r="R42" s="54"/>
      <c r="T42" s="44">
        <v>32.591000000000001</v>
      </c>
      <c r="U42" s="54"/>
      <c r="V42" s="54"/>
      <c r="W42" s="44">
        <v>32.667000000000002</v>
      </c>
      <c r="X42" s="54"/>
      <c r="Y42" s="44">
        <v>32.643000000000001</v>
      </c>
      <c r="Z42" s="39"/>
      <c r="AA42" s="39"/>
      <c r="AB42" s="44">
        <v>32.634</v>
      </c>
      <c r="AC42" s="44">
        <v>32.741999999999997</v>
      </c>
      <c r="AD42" s="39"/>
      <c r="AE42" s="39"/>
      <c r="AF42" s="39"/>
      <c r="AG42" s="39"/>
      <c r="AH42" s="40"/>
      <c r="AI42" s="41"/>
    </row>
    <row r="43" spans="4:35" x14ac:dyDescent="0.2">
      <c r="O43" s="38">
        <v>39</v>
      </c>
      <c r="P43" s="44">
        <v>32.718000000000004</v>
      </c>
      <c r="Q43" s="43"/>
      <c r="R43" s="43"/>
      <c r="S43" s="43"/>
      <c r="T43" s="44">
        <v>32.564999999999998</v>
      </c>
      <c r="U43" s="54"/>
      <c r="V43" s="54"/>
      <c r="W43" s="44">
        <v>32.768000000000001</v>
      </c>
      <c r="X43" s="54"/>
      <c r="Z43" s="39"/>
      <c r="AA43" s="39"/>
      <c r="AC43" s="44">
        <v>32.514000000000003</v>
      </c>
      <c r="AD43" s="39"/>
      <c r="AE43" s="39"/>
      <c r="AF43" s="39"/>
      <c r="AG43" s="39"/>
      <c r="AH43" s="40"/>
      <c r="AI43" s="41"/>
    </row>
    <row r="44" spans="4:35" x14ac:dyDescent="0.2">
      <c r="O44" s="38">
        <v>40</v>
      </c>
      <c r="P44" s="44">
        <v>32.941000000000003</v>
      </c>
      <c r="Q44" s="39"/>
      <c r="R44" s="54"/>
      <c r="S44" s="39"/>
      <c r="T44" s="44">
        <v>32.598999999999997</v>
      </c>
      <c r="U44" s="54"/>
      <c r="V44" s="54"/>
      <c r="W44" s="44">
        <v>32.537999999999997</v>
      </c>
      <c r="X44" s="54"/>
      <c r="Y44" s="39"/>
      <c r="Z44" s="39"/>
      <c r="AA44" s="39"/>
      <c r="AB44" s="39"/>
      <c r="AC44" s="44">
        <v>32.734000000000002</v>
      </c>
      <c r="AD44" s="39"/>
      <c r="AE44" s="39"/>
      <c r="AF44" s="39"/>
      <c r="AG44" s="39"/>
      <c r="AH44" s="40"/>
      <c r="AI44" s="41"/>
    </row>
    <row r="45" spans="4:35" x14ac:dyDescent="0.2">
      <c r="O45" s="38">
        <v>41</v>
      </c>
      <c r="P45" s="44">
        <v>33.119999999999997</v>
      </c>
      <c r="Q45" s="39"/>
      <c r="R45" s="39"/>
      <c r="S45" s="39"/>
      <c r="T45" s="44">
        <v>32.610999999999997</v>
      </c>
      <c r="U45" s="54"/>
      <c r="V45" s="54"/>
      <c r="W45" s="44">
        <v>32.737000000000002</v>
      </c>
      <c r="X45" s="43"/>
      <c r="Y45" s="43"/>
      <c r="Z45" s="43"/>
      <c r="AA45" s="43"/>
      <c r="AB45" s="43"/>
      <c r="AC45" s="44">
        <v>32.567999999999998</v>
      </c>
      <c r="AD45" s="43"/>
      <c r="AE45" s="43"/>
      <c r="AF45" s="43"/>
      <c r="AG45" s="43"/>
      <c r="AH45" s="43"/>
      <c r="AI45" s="57"/>
    </row>
    <row r="46" spans="4:35" x14ac:dyDescent="0.2">
      <c r="O46" s="38">
        <v>42</v>
      </c>
      <c r="P46" s="44">
        <v>33.133000000000003</v>
      </c>
      <c r="Q46" s="39"/>
      <c r="R46" s="39"/>
      <c r="S46" s="39"/>
      <c r="T46" s="44">
        <v>32.311999999999998</v>
      </c>
      <c r="U46" s="40"/>
      <c r="V46" s="39"/>
      <c r="W46" s="44">
        <v>32.573</v>
      </c>
      <c r="X46" s="54"/>
      <c r="Y46" s="39"/>
      <c r="Z46" s="39"/>
      <c r="AA46" s="39"/>
      <c r="AB46" s="39"/>
      <c r="AC46" s="44">
        <v>32.64</v>
      </c>
      <c r="AD46" s="39"/>
      <c r="AE46" s="39"/>
      <c r="AF46" s="39"/>
      <c r="AG46" s="39"/>
      <c r="AH46" s="40"/>
      <c r="AI46" s="41"/>
    </row>
    <row r="47" spans="4:35" x14ac:dyDescent="0.2">
      <c r="O47" s="38">
        <v>43</v>
      </c>
      <c r="P47" s="44">
        <v>32.941000000000003</v>
      </c>
      <c r="Q47" s="39"/>
      <c r="R47" s="39"/>
      <c r="S47" s="39"/>
      <c r="T47" s="44">
        <v>32.338000000000001</v>
      </c>
      <c r="U47" s="40"/>
      <c r="V47" s="39"/>
      <c r="W47" s="44">
        <v>32.646999999999998</v>
      </c>
      <c r="X47" s="39"/>
      <c r="Y47" s="39"/>
      <c r="Z47" s="39"/>
      <c r="AA47" s="39"/>
      <c r="AB47" s="39"/>
      <c r="AD47" s="39"/>
      <c r="AE47" s="39"/>
      <c r="AF47" s="39"/>
      <c r="AG47" s="39"/>
      <c r="AH47" s="40"/>
      <c r="AI47" s="40"/>
    </row>
    <row r="48" spans="4:35" x14ac:dyDescent="0.2">
      <c r="O48" s="38">
        <v>44</v>
      </c>
      <c r="P48" s="44">
        <v>32.786000000000001</v>
      </c>
      <c r="Q48" s="94"/>
      <c r="R48" s="94"/>
      <c r="S48" s="94"/>
      <c r="T48" s="44">
        <v>32.71</v>
      </c>
      <c r="U48" s="94"/>
      <c r="V48" s="94"/>
      <c r="W48" s="44">
        <v>32.752000000000002</v>
      </c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5"/>
    </row>
    <row r="49" spans="15:35" x14ac:dyDescent="0.2">
      <c r="O49" s="38">
        <v>45</v>
      </c>
      <c r="P49" s="44">
        <v>32.722000000000001</v>
      </c>
      <c r="Q49" s="43"/>
      <c r="R49" s="43"/>
      <c r="S49" s="43"/>
      <c r="T49" s="44">
        <v>32.655000000000001</v>
      </c>
      <c r="U49" s="43"/>
      <c r="V49" s="43"/>
      <c r="W49" s="44">
        <v>32.677999999999997</v>
      </c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57"/>
    </row>
    <row r="50" spans="15:35" x14ac:dyDescent="0.2">
      <c r="O50" s="38">
        <v>46</v>
      </c>
      <c r="P50" s="44">
        <v>32.645000000000003</v>
      </c>
      <c r="Q50" s="43"/>
      <c r="R50" s="43"/>
      <c r="S50" s="43"/>
      <c r="T50" s="44">
        <v>32.549999999999997</v>
      </c>
      <c r="U50" s="43"/>
      <c r="V50" s="43"/>
      <c r="W50" s="44">
        <v>32.509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54"/>
      <c r="AI50" s="57"/>
    </row>
    <row r="51" spans="15:35" x14ac:dyDescent="0.2">
      <c r="O51" s="38">
        <v>47</v>
      </c>
      <c r="P51" s="44">
        <v>33.122999999999998</v>
      </c>
      <c r="Q51" s="54"/>
      <c r="R51" s="54"/>
      <c r="S51" s="54"/>
      <c r="T51" s="44">
        <v>32.436</v>
      </c>
      <c r="U51" s="54"/>
      <c r="V51" s="54"/>
      <c r="W51" s="44">
        <v>32.673999999999999</v>
      </c>
      <c r="X51" s="54"/>
      <c r="Y51" s="54"/>
      <c r="Z51" s="54"/>
      <c r="AA51" s="94"/>
      <c r="AB51" s="94"/>
      <c r="AC51" s="94"/>
      <c r="AD51" s="94"/>
      <c r="AE51" s="59"/>
      <c r="AF51" s="59"/>
      <c r="AG51" s="59"/>
      <c r="AH51" s="54"/>
      <c r="AI51" s="55"/>
    </row>
    <row r="52" spans="15:35" x14ac:dyDescent="0.2">
      <c r="O52" s="38">
        <v>48</v>
      </c>
      <c r="P52" s="44">
        <v>32.713999999999999</v>
      </c>
      <c r="Q52" s="43"/>
      <c r="R52" s="43"/>
      <c r="S52" s="43"/>
      <c r="T52" s="44">
        <v>32.555999999999997</v>
      </c>
      <c r="U52" s="43"/>
      <c r="V52" s="43"/>
      <c r="W52" s="44">
        <v>32.667000000000002</v>
      </c>
      <c r="X52" s="43"/>
      <c r="Y52" s="43"/>
      <c r="Z52" s="43"/>
      <c r="AA52" s="94"/>
      <c r="AB52" s="94"/>
      <c r="AC52" s="94"/>
      <c r="AD52" s="94"/>
      <c r="AE52" s="43"/>
      <c r="AF52" s="43"/>
      <c r="AG52" s="43"/>
      <c r="AH52" s="43"/>
      <c r="AI52" s="57"/>
    </row>
    <row r="53" spans="15:35" x14ac:dyDescent="0.2">
      <c r="O53" s="38">
        <v>49</v>
      </c>
      <c r="P53" s="44">
        <v>32.625</v>
      </c>
      <c r="Q53" s="94"/>
      <c r="R53" s="94"/>
      <c r="S53" s="94"/>
      <c r="U53" s="94"/>
      <c r="V53" s="94"/>
      <c r="W53" s="44">
        <v>33.207999999999998</v>
      </c>
      <c r="X53" s="94"/>
      <c r="Y53" s="94"/>
      <c r="Z53" s="94"/>
      <c r="AA53" s="43"/>
      <c r="AB53" s="43"/>
      <c r="AC53" s="43"/>
      <c r="AD53" s="43"/>
      <c r="AE53" s="94"/>
      <c r="AF53" s="94"/>
      <c r="AG53" s="94"/>
      <c r="AH53" s="94"/>
      <c r="AI53" s="95"/>
    </row>
    <row r="54" spans="15:35" x14ac:dyDescent="0.2">
      <c r="O54" s="38">
        <v>50</v>
      </c>
      <c r="Q54" s="43"/>
      <c r="R54" s="43"/>
      <c r="S54" s="43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57"/>
    </row>
    <row r="55" spans="15:35" x14ac:dyDescent="0.2">
      <c r="O55" s="38">
        <v>51</v>
      </c>
      <c r="P55" s="56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57"/>
    </row>
    <row r="56" spans="15:35" x14ac:dyDescent="0.2">
      <c r="O56" s="38">
        <v>52</v>
      </c>
      <c r="P56" s="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57"/>
    </row>
    <row r="57" spans="15:35" x14ac:dyDescent="0.2">
      <c r="O57" s="38">
        <v>53</v>
      </c>
      <c r="P57" s="56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57"/>
    </row>
    <row r="58" spans="15:35" x14ac:dyDescent="0.2">
      <c r="O58" s="38">
        <v>54</v>
      </c>
      <c r="P58" s="56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57"/>
    </row>
    <row r="59" spans="15:35" x14ac:dyDescent="0.2">
      <c r="O59" s="38">
        <v>55</v>
      </c>
      <c r="P59" s="56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57"/>
    </row>
    <row r="60" spans="15:35" x14ac:dyDescent="0.2">
      <c r="O60" s="38">
        <v>56</v>
      </c>
      <c r="P60" s="56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57"/>
    </row>
    <row r="61" spans="15:35" x14ac:dyDescent="0.2">
      <c r="O61" s="38">
        <v>57</v>
      </c>
      <c r="P61" s="56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57"/>
    </row>
    <row r="62" spans="15:35" x14ac:dyDescent="0.2">
      <c r="O62" s="38">
        <v>58</v>
      </c>
      <c r="P62" s="5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57"/>
    </row>
    <row r="63" spans="15:35" x14ac:dyDescent="0.2">
      <c r="O63" s="38">
        <v>59</v>
      </c>
      <c r="P63" s="56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57"/>
    </row>
    <row r="64" spans="15:35" ht="17" thickBot="1" x14ac:dyDescent="0.25">
      <c r="O64" s="38">
        <v>60</v>
      </c>
      <c r="P64" s="96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6" spans="13:35" x14ac:dyDescent="0.2">
      <c r="M66" t="s">
        <v>63</v>
      </c>
      <c r="P66">
        <v>35</v>
      </c>
    </row>
    <row r="67" spans="13:35" x14ac:dyDescent="0.2">
      <c r="M67" t="s">
        <v>22</v>
      </c>
      <c r="P67" s="44">
        <v>36.911999999999999</v>
      </c>
      <c r="Q67" s="44">
        <v>37.854999999999997</v>
      </c>
      <c r="R67" s="44">
        <v>36.874000000000002</v>
      </c>
      <c r="S67" s="44">
        <v>36.700000000000003</v>
      </c>
      <c r="T67" s="44">
        <v>36.393000000000001</v>
      </c>
      <c r="U67" s="44">
        <v>36.851999999999997</v>
      </c>
      <c r="V67" s="44">
        <v>36.884999999999998</v>
      </c>
      <c r="W67" s="44">
        <v>36.646999999999998</v>
      </c>
      <c r="X67" s="44">
        <v>36.119</v>
      </c>
      <c r="Y67" s="44">
        <v>36.348999999999997</v>
      </c>
      <c r="Z67" s="44">
        <v>36.764000000000003</v>
      </c>
      <c r="AA67" s="44">
        <v>36.606000000000002</v>
      </c>
      <c r="AB67" s="44">
        <v>36.451000000000001</v>
      </c>
      <c r="AC67" s="44">
        <v>35.975999999999999</v>
      </c>
      <c r="AD67" s="44">
        <v>36.11</v>
      </c>
      <c r="AE67" s="44">
        <v>36.491</v>
      </c>
      <c r="AF67" s="44">
        <v>36.194000000000003</v>
      </c>
      <c r="AG67" s="44">
        <v>36.442999999999998</v>
      </c>
      <c r="AH67" s="44">
        <v>36.378</v>
      </c>
    </row>
    <row r="68" spans="13:35" x14ac:dyDescent="0.2">
      <c r="M68" t="s">
        <v>23</v>
      </c>
      <c r="Q68">
        <v>152.983</v>
      </c>
      <c r="R68">
        <v>152.624</v>
      </c>
      <c r="S68">
        <v>152.52799999999999</v>
      </c>
      <c r="T68">
        <v>151.41399999999999</v>
      </c>
      <c r="U68">
        <v>150.92699999999999</v>
      </c>
      <c r="V68">
        <v>150.47300000000001</v>
      </c>
      <c r="W68">
        <v>151.15299999999999</v>
      </c>
      <c r="X68">
        <v>151.232</v>
      </c>
      <c r="Y68">
        <v>157.71100000000001</v>
      </c>
      <c r="Z68">
        <v>151.101</v>
      </c>
      <c r="AA68">
        <v>152.185</v>
      </c>
      <c r="AB68">
        <v>151.23400000000001</v>
      </c>
      <c r="AC68">
        <v>151.58699999999999</v>
      </c>
      <c r="AD68">
        <v>151.65100000000001</v>
      </c>
      <c r="AE68">
        <v>150.643</v>
      </c>
      <c r="AF68">
        <v>150.38499999999999</v>
      </c>
      <c r="AG68">
        <v>151.37799999999999</v>
      </c>
      <c r="AH68">
        <v>151.14099999999999</v>
      </c>
      <c r="AI68">
        <v>150.29300000000001</v>
      </c>
    </row>
    <row r="69" spans="13:35" x14ac:dyDescent="0.2">
      <c r="M69" t="s">
        <v>24</v>
      </c>
      <c r="P69" s="51">
        <f>SUM(P5:P68)</f>
        <v>1677.327</v>
      </c>
      <c r="Q69" s="51">
        <f t="shared" ref="Q69:AI69" si="6">SUM(Q5:Q68)</f>
        <v>931.09699999999998</v>
      </c>
      <c r="R69" s="51">
        <f t="shared" si="6"/>
        <v>1075.098</v>
      </c>
      <c r="S69" s="51">
        <f t="shared" si="6"/>
        <v>1410.2970000000003</v>
      </c>
      <c r="T69" s="51">
        <f t="shared" si="6"/>
        <v>1750.5969999999998</v>
      </c>
      <c r="U69" s="51">
        <f t="shared" si="6"/>
        <v>1182.4889999999998</v>
      </c>
      <c r="V69" s="51">
        <f t="shared" si="6"/>
        <v>1269.8069999999998</v>
      </c>
      <c r="W69" s="51">
        <f t="shared" si="6"/>
        <v>1791.0429999999994</v>
      </c>
      <c r="X69" s="51">
        <f t="shared" si="6"/>
        <v>1299.153</v>
      </c>
      <c r="Y69" s="51">
        <f t="shared" si="6"/>
        <v>1434.088</v>
      </c>
      <c r="Z69" s="51">
        <f t="shared" si="6"/>
        <v>905.3309999999999</v>
      </c>
      <c r="AA69" s="51">
        <f t="shared" si="6"/>
        <v>905.9079999999999</v>
      </c>
      <c r="AB69" s="51">
        <f t="shared" si="6"/>
        <v>1427.817</v>
      </c>
      <c r="AC69" s="51">
        <f t="shared" si="6"/>
        <v>1561.1449999999995</v>
      </c>
      <c r="AD69" s="51">
        <f t="shared" si="6"/>
        <v>1097.2090000000003</v>
      </c>
      <c r="AE69" s="51">
        <f t="shared" si="6"/>
        <v>1353.9450000000002</v>
      </c>
      <c r="AF69" s="51">
        <f t="shared" si="6"/>
        <v>930.95499999999981</v>
      </c>
      <c r="AG69" s="51">
        <f t="shared" si="6"/>
        <v>901.43599999999992</v>
      </c>
      <c r="AH69" s="51">
        <f t="shared" si="6"/>
        <v>1318.896</v>
      </c>
      <c r="AI69" s="51">
        <f t="shared" si="6"/>
        <v>959.79200000000003</v>
      </c>
    </row>
    <row r="70" spans="13:35" x14ac:dyDescent="0.2">
      <c r="P70" t="str">
        <f>TEXT(P69/(24 * 60 * 60),"ч:мм:сс")</f>
        <v>0:27:57</v>
      </c>
      <c r="Q70" t="str">
        <f t="shared" ref="Q70:AI70" si="7">TEXT(Q69/(24 * 60 * 60),"ч:мм:сс")</f>
        <v>0:15:31</v>
      </c>
      <c r="R70" t="str">
        <f t="shared" si="7"/>
        <v>0:17:55</v>
      </c>
      <c r="S70" t="str">
        <f t="shared" si="7"/>
        <v>0:23:30</v>
      </c>
      <c r="T70" t="str">
        <f t="shared" si="7"/>
        <v>0:29:11</v>
      </c>
      <c r="U70" t="str">
        <f t="shared" si="7"/>
        <v>0:19:42</v>
      </c>
      <c r="V70" t="str">
        <f t="shared" si="7"/>
        <v>0:21:10</v>
      </c>
      <c r="W70" t="str">
        <f t="shared" si="7"/>
        <v>0:29:51</v>
      </c>
      <c r="X70" t="str">
        <f t="shared" si="7"/>
        <v>0:21:39</v>
      </c>
      <c r="Y70" t="str">
        <f t="shared" si="7"/>
        <v>0:23:54</v>
      </c>
      <c r="Z70" t="str">
        <f t="shared" si="7"/>
        <v>0:15:05</v>
      </c>
      <c r="AA70" t="str">
        <f t="shared" si="7"/>
        <v>0:15:06</v>
      </c>
      <c r="AB70" t="str">
        <f t="shared" si="7"/>
        <v>0:23:48</v>
      </c>
      <c r="AC70" t="str">
        <f t="shared" si="7"/>
        <v>0:26:01</v>
      </c>
      <c r="AD70" t="str">
        <f t="shared" si="7"/>
        <v>0:18:17</v>
      </c>
      <c r="AE70" t="str">
        <f t="shared" si="7"/>
        <v>0:22:34</v>
      </c>
      <c r="AF70" t="str">
        <f t="shared" si="7"/>
        <v>0:15:31</v>
      </c>
      <c r="AG70" t="str">
        <f t="shared" si="7"/>
        <v>0:15:01</v>
      </c>
      <c r="AH70" t="str">
        <f t="shared" si="7"/>
        <v>0:21:59</v>
      </c>
      <c r="AI70" t="str">
        <f t="shared" si="7"/>
        <v>0:16:00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1ECC-1858-4B49-8F72-779B1ED6C38A}">
  <dimension ref="A1:AI70"/>
  <sheetViews>
    <sheetView topLeftCell="C6" zoomScale="125" zoomScaleNormal="70" zoomScalePageLayoutView="70" workbookViewId="0">
      <selection activeCell="P67" sqref="P67:AH67"/>
    </sheetView>
  </sheetViews>
  <sheetFormatPr baseColWidth="10" defaultColWidth="11" defaultRowHeight="16" x14ac:dyDescent="0.2"/>
  <cols>
    <col min="2" max="2" width="15.83203125" bestFit="1" customWidth="1"/>
    <col min="8" max="8" width="11.83203125" bestFit="1" customWidth="1"/>
    <col min="14" max="14" width="5.33203125" customWidth="1"/>
    <col min="15" max="15" width="4.33203125" customWidth="1"/>
    <col min="16" max="35" width="9.33203125" customWidth="1"/>
  </cols>
  <sheetData>
    <row r="1" spans="1:35" ht="20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35" x14ac:dyDescent="0.2">
      <c r="C2" s="1"/>
      <c r="D2" s="1"/>
      <c r="E2" s="1"/>
      <c r="F2" s="1"/>
      <c r="G2" s="1"/>
      <c r="H2" s="1"/>
      <c r="I2" s="1"/>
      <c r="J2" s="1"/>
      <c r="K2" s="1"/>
    </row>
    <row r="3" spans="1:35" ht="20" thickBot="1" x14ac:dyDescent="0.3">
      <c r="A3" s="182" t="s">
        <v>176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35" ht="20" thickBot="1" x14ac:dyDescent="0.3">
      <c r="A4" s="183"/>
      <c r="B4" s="183"/>
      <c r="C4" s="183"/>
      <c r="D4" s="183"/>
      <c r="E4" s="183"/>
      <c r="F4" s="184"/>
      <c r="G4" s="184"/>
      <c r="H4" s="184"/>
      <c r="I4" s="183"/>
      <c r="J4" s="183"/>
      <c r="K4" s="183"/>
      <c r="O4" s="34"/>
      <c r="P4" s="35" t="str">
        <f>B7</f>
        <v>Юрченко</v>
      </c>
      <c r="Q4" s="36" t="str">
        <f>B8</f>
        <v>Новиков</v>
      </c>
      <c r="R4" s="36" t="str">
        <f>B9</f>
        <v>Юрченко</v>
      </c>
      <c r="S4" s="36" t="str">
        <f>B10</f>
        <v>Новиков</v>
      </c>
      <c r="T4" s="36" t="str">
        <f>B11</f>
        <v>Юрченко</v>
      </c>
      <c r="U4" s="36" t="str">
        <f>B12</f>
        <v>Новиков</v>
      </c>
      <c r="V4" s="36" t="str">
        <f>B13</f>
        <v>Юрченко</v>
      </c>
      <c r="W4" s="36" t="str">
        <f>B14</f>
        <v>Новиков</v>
      </c>
      <c r="X4" s="36" t="str">
        <f>B15</f>
        <v>Юрченко</v>
      </c>
      <c r="Y4" s="36" t="str">
        <f>B16</f>
        <v>Новиков</v>
      </c>
      <c r="Z4" s="36" t="str">
        <f>B17</f>
        <v>Юрченко</v>
      </c>
      <c r="AA4" s="36" t="str">
        <f>B18</f>
        <v>Новиков</v>
      </c>
      <c r="AB4" s="36" t="str">
        <f>B19</f>
        <v>Юрченко</v>
      </c>
      <c r="AC4" s="36" t="str">
        <f>B20</f>
        <v>Новиков</v>
      </c>
      <c r="AD4" s="36" t="str">
        <f>B21</f>
        <v>Юрченко</v>
      </c>
      <c r="AE4" s="36" t="str">
        <f>B22</f>
        <v>Новиков</v>
      </c>
      <c r="AF4" s="36" t="str">
        <f>B23</f>
        <v>Юрченко</v>
      </c>
      <c r="AG4" s="36" t="str">
        <f>B24</f>
        <v>Новиков</v>
      </c>
      <c r="AH4" s="36" t="str">
        <f>B25</f>
        <v>Юрченко</v>
      </c>
      <c r="AI4" s="37" t="str">
        <f>B26</f>
        <v>Новиков</v>
      </c>
    </row>
    <row r="5" spans="1:35" x14ac:dyDescent="0.2">
      <c r="A5" s="185" t="s">
        <v>0</v>
      </c>
      <c r="B5" s="187" t="s">
        <v>1</v>
      </c>
      <c r="C5" s="189" t="s">
        <v>2</v>
      </c>
      <c r="D5" s="191" t="s">
        <v>3</v>
      </c>
      <c r="E5" s="185" t="s">
        <v>4</v>
      </c>
      <c r="F5" s="193" t="s">
        <v>5</v>
      </c>
      <c r="G5" s="194"/>
      <c r="H5" s="195"/>
      <c r="I5" s="191" t="s">
        <v>6</v>
      </c>
      <c r="J5" s="175" t="s">
        <v>7</v>
      </c>
      <c r="K5" s="176"/>
      <c r="L5" s="177" t="s">
        <v>8</v>
      </c>
      <c r="M5" s="179" t="s">
        <v>9</v>
      </c>
      <c r="O5" s="38">
        <v>1</v>
      </c>
      <c r="P5" s="44">
        <v>33.710999999999999</v>
      </c>
      <c r="Q5" s="44">
        <v>33.558999999999997</v>
      </c>
      <c r="R5" s="44">
        <v>33.186999999999998</v>
      </c>
      <c r="S5" s="44">
        <v>33.722000000000001</v>
      </c>
      <c r="T5" s="44">
        <v>33.195</v>
      </c>
      <c r="U5" s="44">
        <v>33.247</v>
      </c>
      <c r="V5" s="44">
        <v>33.573</v>
      </c>
      <c r="W5" s="44">
        <v>33.311999999999998</v>
      </c>
      <c r="X5" s="44">
        <v>33.874000000000002</v>
      </c>
      <c r="Y5" s="44">
        <v>34.353000000000002</v>
      </c>
      <c r="Z5" s="44">
        <v>33.402999999999999</v>
      </c>
      <c r="AA5" s="44">
        <v>33.043999999999997</v>
      </c>
      <c r="AB5" s="44">
        <v>33.140999999999998</v>
      </c>
      <c r="AC5" s="44">
        <v>33.386000000000003</v>
      </c>
      <c r="AD5" s="44">
        <v>33.247999999999998</v>
      </c>
      <c r="AE5" s="44">
        <v>32.999000000000002</v>
      </c>
      <c r="AF5" s="44">
        <v>33.737000000000002</v>
      </c>
      <c r="AG5" s="44">
        <v>33.055</v>
      </c>
      <c r="AH5" s="44">
        <v>32.722999999999999</v>
      </c>
      <c r="AI5" s="44">
        <v>33.021999999999998</v>
      </c>
    </row>
    <row r="6" spans="1:35" ht="31" thickBot="1" x14ac:dyDescent="0.25">
      <c r="A6" s="186"/>
      <c r="B6" s="188"/>
      <c r="C6" s="190"/>
      <c r="D6" s="192"/>
      <c r="E6" s="186"/>
      <c r="F6" s="2" t="s">
        <v>10</v>
      </c>
      <c r="G6" s="3" t="s">
        <v>11</v>
      </c>
      <c r="H6" s="4" t="s">
        <v>12</v>
      </c>
      <c r="I6" s="192"/>
      <c r="J6" s="60" t="s">
        <v>13</v>
      </c>
      <c r="K6" s="60" t="s">
        <v>14</v>
      </c>
      <c r="L6" s="178"/>
      <c r="M6" s="180"/>
      <c r="O6" s="38">
        <v>2</v>
      </c>
      <c r="P6" s="44">
        <v>33.393000000000001</v>
      </c>
      <c r="Q6" s="44">
        <v>33.274999999999999</v>
      </c>
      <c r="R6" s="44">
        <v>33.225000000000001</v>
      </c>
      <c r="S6" s="44">
        <v>33.42</v>
      </c>
      <c r="T6" s="44">
        <v>33.204999999999998</v>
      </c>
      <c r="U6" s="44">
        <v>33.152999999999999</v>
      </c>
      <c r="V6" s="44">
        <v>33.625</v>
      </c>
      <c r="W6" s="44">
        <v>33.005000000000003</v>
      </c>
      <c r="X6" s="44">
        <v>33.405000000000001</v>
      </c>
      <c r="Y6" s="44">
        <v>33.146000000000001</v>
      </c>
      <c r="Z6" s="44">
        <v>33.185000000000002</v>
      </c>
      <c r="AA6" s="44">
        <v>32.956000000000003</v>
      </c>
      <c r="AB6" s="44">
        <v>32.942999999999998</v>
      </c>
      <c r="AC6" s="44">
        <v>33.006</v>
      </c>
      <c r="AD6" s="44">
        <v>33.207999999999998</v>
      </c>
      <c r="AE6" s="44">
        <v>32.962000000000003</v>
      </c>
      <c r="AF6" s="44">
        <v>33.637</v>
      </c>
      <c r="AG6" s="44">
        <v>32.734000000000002</v>
      </c>
      <c r="AH6" s="44">
        <v>32.542000000000002</v>
      </c>
      <c r="AI6" s="44">
        <v>32.875999999999998</v>
      </c>
    </row>
    <row r="7" spans="1:35" ht="17" thickBot="1" x14ac:dyDescent="0.25">
      <c r="A7" s="6">
        <v>1</v>
      </c>
      <c r="B7" s="7" t="s">
        <v>26</v>
      </c>
      <c r="C7" s="8">
        <v>91</v>
      </c>
      <c r="D7" s="9" t="s">
        <v>226</v>
      </c>
      <c r="E7" s="10">
        <f>COUNT(P$5:P$54)</f>
        <v>40</v>
      </c>
      <c r="F7" s="11">
        <f>MIN(P5:P54)</f>
        <v>32.917000000000002</v>
      </c>
      <c r="G7" s="12">
        <f>AVERAGE(P5:P54)</f>
        <v>33.320649999999993</v>
      </c>
      <c r="H7" s="13">
        <f>G7-F7</f>
        <v>0.40364999999999185</v>
      </c>
      <c r="I7" s="14">
        <v>1.6296296296296295E-2</v>
      </c>
      <c r="J7" s="15">
        <f>I7</f>
        <v>1.6296296296296295E-2</v>
      </c>
      <c r="K7" s="16">
        <f>J7</f>
        <v>1.6296296296296295E-2</v>
      </c>
      <c r="L7" s="44" t="s">
        <v>81</v>
      </c>
      <c r="M7" s="48"/>
      <c r="O7" s="38">
        <v>3</v>
      </c>
      <c r="P7" s="44">
        <v>33.328000000000003</v>
      </c>
      <c r="Q7" s="44">
        <v>32.926000000000002</v>
      </c>
      <c r="R7" s="44">
        <v>33.540999999999997</v>
      </c>
      <c r="S7" s="44">
        <v>33.119</v>
      </c>
      <c r="T7" s="44">
        <v>33.128999999999998</v>
      </c>
      <c r="U7" s="44">
        <v>32.881</v>
      </c>
      <c r="V7" s="44">
        <v>33.384999999999998</v>
      </c>
      <c r="W7" s="44">
        <v>33.143999999999998</v>
      </c>
      <c r="X7" s="44">
        <v>33.156999999999996</v>
      </c>
      <c r="Y7" s="44">
        <v>33.226999999999997</v>
      </c>
      <c r="Z7" s="44">
        <v>32.837000000000003</v>
      </c>
      <c r="AA7" s="44">
        <v>33.036000000000001</v>
      </c>
      <c r="AB7" s="44">
        <v>32.709000000000003</v>
      </c>
      <c r="AC7" s="44">
        <v>32.878</v>
      </c>
      <c r="AD7" s="44">
        <v>32.906999999999996</v>
      </c>
      <c r="AE7" s="44">
        <v>32.584000000000003</v>
      </c>
      <c r="AF7" s="44">
        <v>32.738999999999997</v>
      </c>
      <c r="AG7" s="44">
        <v>32.76</v>
      </c>
      <c r="AH7" s="44">
        <v>32.616</v>
      </c>
      <c r="AI7" s="44">
        <v>32.703000000000003</v>
      </c>
    </row>
    <row r="8" spans="1:35" ht="17" thickBot="1" x14ac:dyDescent="0.25">
      <c r="A8" s="17">
        <v>2</v>
      </c>
      <c r="B8" s="91" t="s">
        <v>25</v>
      </c>
      <c r="C8" s="61">
        <v>37</v>
      </c>
      <c r="D8" s="20" t="s">
        <v>226</v>
      </c>
      <c r="E8" s="10">
        <f>COUNT(Q$5:Q$54)</f>
        <v>42</v>
      </c>
      <c r="F8" s="45">
        <f>MIN(Q5:Q54)</f>
        <v>32.869999999999997</v>
      </c>
      <c r="G8" s="21">
        <f>AVERAGE(Q5:Q54)</f>
        <v>33.05083333333333</v>
      </c>
      <c r="H8" s="22">
        <f>G8-F8</f>
        <v>0.18083333333333229</v>
      </c>
      <c r="I8" s="23">
        <v>3.4583333333333334E-2</v>
      </c>
      <c r="J8" s="24">
        <f t="shared" ref="J8:J17" si="0">I8-I7</f>
        <v>1.8287037037037039E-2</v>
      </c>
      <c r="K8" s="25">
        <f>J8</f>
        <v>1.8287037037037039E-2</v>
      </c>
      <c r="L8" s="44" t="s">
        <v>82</v>
      </c>
      <c r="M8" s="47"/>
      <c r="O8" s="38">
        <v>4</v>
      </c>
      <c r="P8" s="44">
        <v>33.206000000000003</v>
      </c>
      <c r="Q8" s="44">
        <v>32.869999999999997</v>
      </c>
      <c r="R8" s="44">
        <v>33.265999999999998</v>
      </c>
      <c r="S8" s="44">
        <v>33.137</v>
      </c>
      <c r="T8" s="44">
        <v>32.97</v>
      </c>
      <c r="U8" s="44">
        <v>32.752000000000002</v>
      </c>
      <c r="V8" s="44">
        <v>33.161000000000001</v>
      </c>
      <c r="W8" s="44">
        <v>32.604999999999997</v>
      </c>
      <c r="X8" s="44">
        <v>33.037999999999997</v>
      </c>
      <c r="Y8" s="44">
        <v>33.027000000000001</v>
      </c>
      <c r="Z8" s="44">
        <v>32.630000000000003</v>
      </c>
      <c r="AA8" s="44">
        <v>32.845999999999997</v>
      </c>
      <c r="AB8" s="44">
        <v>32.573999999999998</v>
      </c>
      <c r="AC8" s="44">
        <v>32.67</v>
      </c>
      <c r="AD8" s="44">
        <v>32.674999999999997</v>
      </c>
      <c r="AE8" s="44">
        <v>32.743000000000002</v>
      </c>
      <c r="AF8" s="44">
        <v>33.228000000000002</v>
      </c>
      <c r="AG8" s="44">
        <v>32.594999999999999</v>
      </c>
      <c r="AH8" s="44">
        <v>32.433999999999997</v>
      </c>
      <c r="AI8" s="44">
        <v>32.518999999999998</v>
      </c>
    </row>
    <row r="9" spans="1:35" ht="17" thickBot="1" x14ac:dyDescent="0.25">
      <c r="A9" s="17">
        <v>3</v>
      </c>
      <c r="B9" s="7" t="s">
        <v>26</v>
      </c>
      <c r="C9" s="61">
        <v>21</v>
      </c>
      <c r="D9" s="20" t="s">
        <v>226</v>
      </c>
      <c r="E9" s="10">
        <f>COUNT(R$5:R$54)</f>
        <v>46</v>
      </c>
      <c r="F9" s="26">
        <f>MIN(R5:R54)</f>
        <v>32.747999999999998</v>
      </c>
      <c r="G9" s="27">
        <f>AVERAGE(R5:R54)</f>
        <v>33.063543478260868</v>
      </c>
      <c r="H9" s="22">
        <f t="shared" ref="H9:H18" si="1">G9-F9</f>
        <v>0.31554347826087081</v>
      </c>
      <c r="I9" s="23">
        <v>5.4386574074074073E-2</v>
      </c>
      <c r="J9" s="24">
        <f t="shared" si="0"/>
        <v>1.9803240740740739E-2</v>
      </c>
      <c r="K9" s="25">
        <f t="shared" ref="K9:K26" si="2">J9+K7</f>
        <v>3.6099537037037034E-2</v>
      </c>
      <c r="L9" s="44" t="s">
        <v>83</v>
      </c>
      <c r="M9" s="47"/>
      <c r="O9" s="38">
        <v>5</v>
      </c>
      <c r="P9" s="44">
        <v>32.917000000000002</v>
      </c>
      <c r="Q9" s="44">
        <v>32.936999999999998</v>
      </c>
      <c r="R9" s="44">
        <v>33.075000000000003</v>
      </c>
      <c r="S9" s="44">
        <v>33.072000000000003</v>
      </c>
      <c r="T9" s="44">
        <v>32.911999999999999</v>
      </c>
      <c r="U9" s="44">
        <v>32.768000000000001</v>
      </c>
      <c r="V9" s="44">
        <v>33.19</v>
      </c>
      <c r="W9" s="44">
        <v>32.654000000000003</v>
      </c>
      <c r="X9" s="44">
        <v>33.192999999999998</v>
      </c>
      <c r="Y9" s="44">
        <v>32.814999999999998</v>
      </c>
      <c r="Z9" s="44">
        <v>32.683999999999997</v>
      </c>
      <c r="AA9" s="44">
        <v>32.863</v>
      </c>
      <c r="AB9" s="44">
        <v>32.914000000000001</v>
      </c>
      <c r="AC9" s="44">
        <v>32.872</v>
      </c>
      <c r="AD9" s="44">
        <v>32.853000000000002</v>
      </c>
      <c r="AE9" s="44">
        <v>32.506</v>
      </c>
      <c r="AF9" s="44">
        <v>32.732999999999997</v>
      </c>
      <c r="AG9" s="44">
        <v>32.561</v>
      </c>
      <c r="AH9" s="44">
        <v>32.57</v>
      </c>
      <c r="AI9" s="44">
        <v>32.607999999999997</v>
      </c>
    </row>
    <row r="10" spans="1:35" ht="17" thickBot="1" x14ac:dyDescent="0.25">
      <c r="A10" s="17">
        <v>4</v>
      </c>
      <c r="B10" s="91" t="s">
        <v>25</v>
      </c>
      <c r="C10" s="61">
        <v>12</v>
      </c>
      <c r="D10" s="20" t="s">
        <v>226</v>
      </c>
      <c r="E10" s="10">
        <f>COUNT(S$5:S$54)</f>
        <v>22</v>
      </c>
      <c r="F10" s="28">
        <f>MIN(S5:S54)</f>
        <v>32.840000000000003</v>
      </c>
      <c r="G10" s="27">
        <f>AVERAGE(S5:S54)</f>
        <v>33.055227272727272</v>
      </c>
      <c r="H10" s="22">
        <f t="shared" si="1"/>
        <v>0.21522727272726883</v>
      </c>
      <c r="I10" s="23">
        <v>6.5057870370370363E-2</v>
      </c>
      <c r="J10" s="24">
        <f t="shared" si="0"/>
        <v>1.067129629629629E-2</v>
      </c>
      <c r="K10" s="25">
        <f t="shared" si="2"/>
        <v>2.8958333333333329E-2</v>
      </c>
      <c r="L10" s="44" t="s">
        <v>84</v>
      </c>
      <c r="M10" s="47"/>
      <c r="O10" s="38">
        <v>6</v>
      </c>
      <c r="P10" s="44">
        <v>33.012999999999998</v>
      </c>
      <c r="Q10" s="44">
        <v>32.909999999999997</v>
      </c>
      <c r="R10" s="44">
        <v>32.999000000000002</v>
      </c>
      <c r="S10" s="44">
        <v>33.161000000000001</v>
      </c>
      <c r="T10" s="44">
        <v>33.110999999999997</v>
      </c>
      <c r="U10" s="44">
        <v>32.64</v>
      </c>
      <c r="V10" s="44">
        <v>33.450000000000003</v>
      </c>
      <c r="W10" s="44">
        <v>32.850999999999999</v>
      </c>
      <c r="X10" s="44">
        <v>33.165999999999997</v>
      </c>
      <c r="Y10" s="44">
        <v>32.847000000000001</v>
      </c>
      <c r="Z10" s="44">
        <v>33.414000000000001</v>
      </c>
      <c r="AA10" s="44">
        <v>32.762</v>
      </c>
      <c r="AB10" s="44">
        <v>32.747999999999998</v>
      </c>
      <c r="AC10" s="44">
        <v>32.768000000000001</v>
      </c>
      <c r="AD10" s="44">
        <v>32.612000000000002</v>
      </c>
      <c r="AE10" s="44">
        <v>32.384</v>
      </c>
      <c r="AF10" s="44">
        <v>32.716000000000001</v>
      </c>
      <c r="AG10" s="44">
        <v>32.473999999999997</v>
      </c>
      <c r="AH10" s="44">
        <v>32.49</v>
      </c>
      <c r="AI10" s="44">
        <v>32.44</v>
      </c>
    </row>
    <row r="11" spans="1:35" ht="17" thickBot="1" x14ac:dyDescent="0.25">
      <c r="A11" s="17">
        <v>5</v>
      </c>
      <c r="B11" s="7" t="s">
        <v>26</v>
      </c>
      <c r="C11" s="29" t="s">
        <v>130</v>
      </c>
      <c r="D11" s="20" t="s">
        <v>226</v>
      </c>
      <c r="E11" s="10">
        <f>COUNT(T$5:T$54)</f>
        <v>32</v>
      </c>
      <c r="F11" s="99">
        <f>MIN(T5:T54)</f>
        <v>32.777000000000001</v>
      </c>
      <c r="G11" s="27">
        <f>AVERAGE(T5:T54)</f>
        <v>33.002968749999994</v>
      </c>
      <c r="H11" s="22">
        <f t="shared" si="1"/>
        <v>0.22596874999999272</v>
      </c>
      <c r="I11" s="23">
        <v>7.946759259259259E-2</v>
      </c>
      <c r="J11" s="24">
        <f t="shared" si="0"/>
        <v>1.4409722222222227E-2</v>
      </c>
      <c r="K11" s="25">
        <f t="shared" si="2"/>
        <v>5.0509259259259261E-2</v>
      </c>
      <c r="L11" s="44" t="s">
        <v>85</v>
      </c>
      <c r="M11" s="47"/>
      <c r="O11" s="38">
        <v>7</v>
      </c>
      <c r="P11" s="44">
        <v>33.31</v>
      </c>
      <c r="Q11" s="44">
        <v>33.045000000000002</v>
      </c>
      <c r="R11" s="44">
        <v>33.103999999999999</v>
      </c>
      <c r="S11" s="44">
        <v>33.018999999999998</v>
      </c>
      <c r="T11" s="44">
        <v>32.94</v>
      </c>
      <c r="U11" s="44">
        <v>32.566000000000003</v>
      </c>
      <c r="V11" s="44">
        <v>33.088000000000001</v>
      </c>
      <c r="W11" s="44">
        <v>32.609000000000002</v>
      </c>
      <c r="X11" s="44">
        <v>33.281999999999996</v>
      </c>
      <c r="Y11" s="44">
        <v>32.814</v>
      </c>
      <c r="Z11" s="44">
        <v>32.701000000000001</v>
      </c>
      <c r="AA11" s="44">
        <v>32.649000000000001</v>
      </c>
      <c r="AB11" s="44">
        <v>32.945999999999998</v>
      </c>
      <c r="AC11" s="44">
        <v>32.81</v>
      </c>
      <c r="AD11" s="44">
        <v>32.838999999999999</v>
      </c>
      <c r="AE11" s="44">
        <v>32.526000000000003</v>
      </c>
      <c r="AF11" s="44">
        <v>32.759</v>
      </c>
      <c r="AG11" s="44">
        <v>32.287999999999997</v>
      </c>
      <c r="AH11" s="44">
        <v>32.512999999999998</v>
      </c>
      <c r="AI11" s="44">
        <v>32.457000000000001</v>
      </c>
    </row>
    <row r="12" spans="1:35" ht="17" thickBot="1" x14ac:dyDescent="0.25">
      <c r="A12" s="17">
        <v>6</v>
      </c>
      <c r="B12" s="91" t="s">
        <v>25</v>
      </c>
      <c r="C12" s="61">
        <v>82</v>
      </c>
      <c r="D12" s="20" t="s">
        <v>226</v>
      </c>
      <c r="E12" s="10">
        <f>COUNT(U$5:U$54)</f>
        <v>45</v>
      </c>
      <c r="F12" s="45">
        <f>MIN(U5:U54)</f>
        <v>32.369</v>
      </c>
      <c r="G12" s="21">
        <f>AVERAGE(U5:U54)</f>
        <v>32.711333333333336</v>
      </c>
      <c r="H12" s="22">
        <f t="shared" si="1"/>
        <v>0.34233333333333604</v>
      </c>
      <c r="I12" s="23">
        <v>9.8703703703703696E-2</v>
      </c>
      <c r="J12" s="24">
        <f t="shared" si="0"/>
        <v>1.9236111111111107E-2</v>
      </c>
      <c r="K12" s="25">
        <f t="shared" si="2"/>
        <v>4.8194444444444436E-2</v>
      </c>
      <c r="L12" s="44" t="s">
        <v>86</v>
      </c>
      <c r="M12" s="47"/>
      <c r="O12" s="38">
        <v>8</v>
      </c>
      <c r="P12" s="44">
        <v>33.436</v>
      </c>
      <c r="Q12" s="44">
        <v>32.963000000000001</v>
      </c>
      <c r="R12" s="44">
        <v>33.011000000000003</v>
      </c>
      <c r="S12" s="44">
        <v>32.981000000000002</v>
      </c>
      <c r="T12" s="44">
        <v>32.856999999999999</v>
      </c>
      <c r="U12" s="44">
        <v>33.357999999999997</v>
      </c>
      <c r="V12" s="44">
        <v>32.945</v>
      </c>
      <c r="W12" s="44">
        <v>32.738999999999997</v>
      </c>
      <c r="X12" s="44">
        <v>32.844000000000001</v>
      </c>
      <c r="Y12" s="44">
        <v>32.905000000000001</v>
      </c>
      <c r="Z12" s="44">
        <v>33.124000000000002</v>
      </c>
      <c r="AA12" s="44">
        <v>32.575000000000003</v>
      </c>
      <c r="AB12" s="44">
        <v>32.741999999999997</v>
      </c>
      <c r="AC12" s="44">
        <v>32.588999999999999</v>
      </c>
      <c r="AD12" s="44">
        <v>32.567</v>
      </c>
      <c r="AE12" s="44">
        <v>32.424999999999997</v>
      </c>
      <c r="AF12" s="44">
        <v>32.756</v>
      </c>
      <c r="AG12" s="44">
        <v>32.271999999999998</v>
      </c>
      <c r="AH12" s="44">
        <v>32.299999999999997</v>
      </c>
      <c r="AI12" s="44">
        <v>32.484000000000002</v>
      </c>
    </row>
    <row r="13" spans="1:35" ht="17" thickBot="1" x14ac:dyDescent="0.25">
      <c r="A13" s="17">
        <v>7</v>
      </c>
      <c r="B13" s="7" t="s">
        <v>26</v>
      </c>
      <c r="C13" s="61">
        <v>41</v>
      </c>
      <c r="D13" s="20" t="s">
        <v>226</v>
      </c>
      <c r="E13" s="10">
        <f>COUNT(V$5:V$54)</f>
        <v>22</v>
      </c>
      <c r="F13" s="26">
        <f>MIN(V5:V54)</f>
        <v>32.911999999999999</v>
      </c>
      <c r="G13" s="27">
        <f>AVERAGE(V5:V54)</f>
        <v>33.201500000000003</v>
      </c>
      <c r="H13" s="22">
        <f t="shared" si="1"/>
        <v>0.28950000000000387</v>
      </c>
      <c r="I13" s="23">
        <v>0.10936342592592592</v>
      </c>
      <c r="J13" s="24">
        <f t="shared" si="0"/>
        <v>1.0659722222222223E-2</v>
      </c>
      <c r="K13" s="25">
        <f t="shared" si="2"/>
        <v>6.1168981481481484E-2</v>
      </c>
      <c r="L13" s="44" t="s">
        <v>87</v>
      </c>
      <c r="M13" s="47"/>
      <c r="O13" s="38">
        <v>9</v>
      </c>
      <c r="P13" s="44">
        <v>33.234999999999999</v>
      </c>
      <c r="Q13" s="44">
        <v>33.11</v>
      </c>
      <c r="R13" s="44">
        <v>32.932000000000002</v>
      </c>
      <c r="S13" s="44">
        <v>32.840000000000003</v>
      </c>
      <c r="T13" s="44">
        <v>32.970999999999997</v>
      </c>
      <c r="U13" s="44">
        <v>32.887</v>
      </c>
      <c r="V13" s="44">
        <v>33.024999999999999</v>
      </c>
      <c r="W13" s="44">
        <v>32.795999999999999</v>
      </c>
      <c r="X13" s="44">
        <v>33.113999999999997</v>
      </c>
      <c r="Y13" s="44">
        <v>32.695</v>
      </c>
      <c r="Z13" s="44">
        <v>32.552</v>
      </c>
      <c r="AA13" s="44">
        <v>33.042000000000002</v>
      </c>
      <c r="AB13" s="44">
        <v>32.817999999999998</v>
      </c>
      <c r="AC13" s="44">
        <v>32.634</v>
      </c>
      <c r="AD13" s="44">
        <v>32.625999999999998</v>
      </c>
      <c r="AE13" s="44">
        <v>32.686999999999998</v>
      </c>
      <c r="AF13" s="44">
        <v>32.97</v>
      </c>
      <c r="AG13" s="44">
        <v>32.213000000000001</v>
      </c>
      <c r="AH13" s="44">
        <v>32.28</v>
      </c>
      <c r="AI13" s="44">
        <v>32.432000000000002</v>
      </c>
    </row>
    <row r="14" spans="1:35" ht="17" thickBot="1" x14ac:dyDescent="0.25">
      <c r="A14" s="17">
        <v>8</v>
      </c>
      <c r="B14" s="91" t="s">
        <v>25</v>
      </c>
      <c r="C14" s="61">
        <v>24</v>
      </c>
      <c r="D14" s="20" t="s">
        <v>226</v>
      </c>
      <c r="E14" s="10">
        <f>COUNT(W$5:W$54)</f>
        <v>44</v>
      </c>
      <c r="F14" s="100">
        <f>MIN(W5:W54)</f>
        <v>32.554000000000002</v>
      </c>
      <c r="G14" s="27">
        <f>AVERAGE(W5:W54)</f>
        <v>32.761227272727268</v>
      </c>
      <c r="H14" s="22">
        <f t="shared" si="1"/>
        <v>0.20722727272726615</v>
      </c>
      <c r="I14" s="23">
        <v>0.12822916666666667</v>
      </c>
      <c r="J14" s="24">
        <f t="shared" si="0"/>
        <v>1.8865740740740752E-2</v>
      </c>
      <c r="K14" s="25">
        <f t="shared" si="2"/>
        <v>6.7060185185185195E-2</v>
      </c>
      <c r="L14" s="44" t="s">
        <v>88</v>
      </c>
      <c r="M14" s="47"/>
      <c r="O14" s="38">
        <v>10</v>
      </c>
      <c r="P14" s="44">
        <v>33.249000000000002</v>
      </c>
      <c r="Q14" s="44">
        <v>32.938000000000002</v>
      </c>
      <c r="R14" s="44">
        <v>32.947000000000003</v>
      </c>
      <c r="S14" s="44">
        <v>33.063000000000002</v>
      </c>
      <c r="T14" s="44">
        <v>32.904000000000003</v>
      </c>
      <c r="U14" s="44">
        <v>32.901000000000003</v>
      </c>
      <c r="V14" s="44">
        <v>32.911999999999999</v>
      </c>
      <c r="W14" s="44">
        <v>32.601999999999997</v>
      </c>
      <c r="X14" s="44">
        <v>33.167999999999999</v>
      </c>
      <c r="Y14" s="44">
        <v>32.781999999999996</v>
      </c>
      <c r="Z14" s="44">
        <v>32.738999999999997</v>
      </c>
      <c r="AA14" s="44">
        <v>32.758000000000003</v>
      </c>
      <c r="AB14" s="44">
        <v>32.643000000000001</v>
      </c>
      <c r="AC14" s="44">
        <v>32.573999999999998</v>
      </c>
      <c r="AD14" s="44">
        <v>32.534999999999997</v>
      </c>
      <c r="AE14" s="44">
        <v>32.261000000000003</v>
      </c>
      <c r="AF14" s="44">
        <v>32.677</v>
      </c>
      <c r="AG14" s="44">
        <v>32.225000000000001</v>
      </c>
      <c r="AH14" s="44">
        <v>32.451000000000001</v>
      </c>
      <c r="AI14" s="44">
        <v>32.405000000000001</v>
      </c>
    </row>
    <row r="15" spans="1:35" ht="17" thickBot="1" x14ac:dyDescent="0.25">
      <c r="A15" s="17">
        <v>9</v>
      </c>
      <c r="B15" s="7" t="s">
        <v>26</v>
      </c>
      <c r="C15" s="61">
        <v>23</v>
      </c>
      <c r="D15" s="20" t="s">
        <v>226</v>
      </c>
      <c r="E15" s="10">
        <f>COUNT(X$5:X$54)</f>
        <v>29</v>
      </c>
      <c r="F15" s="28">
        <f>MIN(X5:X54)</f>
        <v>32.844000000000001</v>
      </c>
      <c r="G15" s="27">
        <f>AVERAGE(X5:X54)</f>
        <v>33.266482758620683</v>
      </c>
      <c r="H15" s="22">
        <f t="shared" si="1"/>
        <v>0.42248275862068141</v>
      </c>
      <c r="I15" s="23">
        <v>0.14158564814814814</v>
      </c>
      <c r="J15" s="24">
        <f t="shared" si="0"/>
        <v>1.3356481481481469E-2</v>
      </c>
      <c r="K15" s="25">
        <f t="shared" si="2"/>
        <v>7.4525462962962946E-2</v>
      </c>
      <c r="L15" s="104" t="s">
        <v>89</v>
      </c>
      <c r="M15" s="47"/>
      <c r="O15" s="38">
        <v>11</v>
      </c>
      <c r="P15" s="44">
        <v>33.234000000000002</v>
      </c>
      <c r="Q15" s="44">
        <v>33.113</v>
      </c>
      <c r="R15" s="44">
        <v>33.195999999999998</v>
      </c>
      <c r="S15" s="44">
        <v>32.972999999999999</v>
      </c>
      <c r="T15" s="44">
        <v>32.933999999999997</v>
      </c>
      <c r="U15" s="44">
        <v>32.92</v>
      </c>
      <c r="V15" s="44">
        <v>32.960999999999999</v>
      </c>
      <c r="W15" s="44">
        <v>32.667999999999999</v>
      </c>
      <c r="X15" s="44">
        <v>33.249000000000002</v>
      </c>
      <c r="Y15" s="44">
        <v>32.923999999999999</v>
      </c>
      <c r="Z15" s="44">
        <v>32.640999999999998</v>
      </c>
      <c r="AA15" s="44">
        <v>33.061</v>
      </c>
      <c r="AB15" s="44">
        <v>32.773000000000003</v>
      </c>
      <c r="AC15" s="44">
        <v>32.491</v>
      </c>
      <c r="AD15" s="44">
        <v>32.631</v>
      </c>
      <c r="AE15" s="44">
        <v>32.231999999999999</v>
      </c>
      <c r="AF15" s="44">
        <v>32.912999999999997</v>
      </c>
      <c r="AG15" s="44">
        <v>32.445999999999998</v>
      </c>
      <c r="AH15" s="44">
        <v>32.521000000000001</v>
      </c>
      <c r="AI15" s="44">
        <v>32.287999999999997</v>
      </c>
    </row>
    <row r="16" spans="1:35" ht="17" thickBot="1" x14ac:dyDescent="0.25">
      <c r="A16" s="17">
        <v>10</v>
      </c>
      <c r="B16" s="91" t="s">
        <v>25</v>
      </c>
      <c r="C16" s="61">
        <v>41</v>
      </c>
      <c r="D16" s="20" t="s">
        <v>226</v>
      </c>
      <c r="E16" s="10">
        <f>COUNT(Y$5:Y$54)</f>
        <v>37</v>
      </c>
      <c r="F16" s="28">
        <f>MIN(Y5:Y54)</f>
        <v>32.588000000000001</v>
      </c>
      <c r="G16" s="27">
        <f>AVERAGE(Y5:Y54)</f>
        <v>32.931135135135143</v>
      </c>
      <c r="H16" s="22">
        <f t="shared" si="1"/>
        <v>0.34313513513514238</v>
      </c>
      <c r="I16" s="23">
        <v>0.15783564814814813</v>
      </c>
      <c r="J16" s="24">
        <f t="shared" si="0"/>
        <v>1.6249999999999987E-2</v>
      </c>
      <c r="K16" s="25">
        <f t="shared" si="2"/>
        <v>8.3310185185185182E-2</v>
      </c>
      <c r="L16" s="44" t="s">
        <v>90</v>
      </c>
      <c r="M16" s="49"/>
      <c r="O16" s="38">
        <v>12</v>
      </c>
      <c r="P16" s="44">
        <v>33.292000000000002</v>
      </c>
      <c r="Q16" s="44">
        <v>32.966000000000001</v>
      </c>
      <c r="R16" s="44">
        <v>33.134999999999998</v>
      </c>
      <c r="S16" s="44">
        <v>32.963000000000001</v>
      </c>
      <c r="T16" s="44">
        <v>32.781999999999996</v>
      </c>
      <c r="U16" s="44">
        <v>32.884</v>
      </c>
      <c r="V16" s="44">
        <v>33.040999999999997</v>
      </c>
      <c r="W16" s="44">
        <v>32.631</v>
      </c>
      <c r="X16" s="44">
        <v>33.320999999999998</v>
      </c>
      <c r="Y16" s="44">
        <v>32.634999999999998</v>
      </c>
      <c r="Z16" s="44">
        <v>32.671999999999997</v>
      </c>
      <c r="AA16" s="44">
        <v>32.6</v>
      </c>
      <c r="AB16" s="44">
        <v>32.627000000000002</v>
      </c>
      <c r="AC16" s="44">
        <v>32.533999999999999</v>
      </c>
      <c r="AD16" s="44">
        <v>32.616</v>
      </c>
      <c r="AE16" s="44">
        <v>32.256</v>
      </c>
      <c r="AF16" s="44">
        <v>32.750999999999998</v>
      </c>
      <c r="AG16" s="44">
        <v>32.22</v>
      </c>
      <c r="AH16" s="44">
        <v>32.665999999999997</v>
      </c>
      <c r="AI16" s="44">
        <v>32.404000000000003</v>
      </c>
    </row>
    <row r="17" spans="1:35" ht="17" thickBot="1" x14ac:dyDescent="0.25">
      <c r="A17" s="17">
        <v>11</v>
      </c>
      <c r="B17" s="7" t="s">
        <v>26</v>
      </c>
      <c r="C17" s="61">
        <v>24</v>
      </c>
      <c r="D17" s="20" t="s">
        <v>226</v>
      </c>
      <c r="E17" s="10">
        <f>COUNT(Z$5:Z$54)</f>
        <v>47</v>
      </c>
      <c r="F17" s="28">
        <f>MIN(Z5:Z54)</f>
        <v>32.527999999999999</v>
      </c>
      <c r="G17" s="27">
        <f>AVERAGE(Z5:Z54)</f>
        <v>32.884659574468088</v>
      </c>
      <c r="H17" s="22">
        <f t="shared" si="1"/>
        <v>0.3566595744680896</v>
      </c>
      <c r="I17" s="23">
        <v>0.17792824074074073</v>
      </c>
      <c r="J17" s="24">
        <f t="shared" si="0"/>
        <v>2.0092592592592606E-2</v>
      </c>
      <c r="K17" s="25">
        <f t="shared" si="2"/>
        <v>9.4618055555555552E-2</v>
      </c>
      <c r="L17" s="44" t="s">
        <v>91</v>
      </c>
      <c r="M17" s="49" t="s">
        <v>92</v>
      </c>
      <c r="O17" s="38">
        <v>13</v>
      </c>
      <c r="P17" s="44">
        <v>33.076000000000001</v>
      </c>
      <c r="Q17" s="44">
        <v>32.893999999999998</v>
      </c>
      <c r="R17" s="44">
        <v>33.192</v>
      </c>
      <c r="S17" s="44">
        <v>33.146999999999998</v>
      </c>
      <c r="T17" s="44">
        <v>32.887999999999998</v>
      </c>
      <c r="U17" s="44">
        <v>33.203000000000003</v>
      </c>
      <c r="V17" s="44">
        <v>32.984999999999999</v>
      </c>
      <c r="W17" s="44">
        <v>32.68</v>
      </c>
      <c r="X17" s="44">
        <v>33.039000000000001</v>
      </c>
      <c r="Y17" s="44">
        <v>32.664000000000001</v>
      </c>
      <c r="Z17" s="44">
        <v>32.878</v>
      </c>
      <c r="AA17" s="44">
        <v>32.728000000000002</v>
      </c>
      <c r="AB17" s="44">
        <v>32.831000000000003</v>
      </c>
      <c r="AC17" s="44">
        <v>32.576999999999998</v>
      </c>
      <c r="AD17" s="44">
        <v>32.646999999999998</v>
      </c>
      <c r="AE17" s="44">
        <v>32.578000000000003</v>
      </c>
      <c r="AF17" s="44">
        <v>32.962000000000003</v>
      </c>
      <c r="AG17" s="44">
        <v>32.340000000000003</v>
      </c>
      <c r="AH17" s="44">
        <v>32.374000000000002</v>
      </c>
      <c r="AI17" s="44">
        <v>32.371000000000002</v>
      </c>
    </row>
    <row r="18" spans="1:35" ht="17" thickBot="1" x14ac:dyDescent="0.25">
      <c r="A18" s="17">
        <v>12</v>
      </c>
      <c r="B18" s="91" t="s">
        <v>25</v>
      </c>
      <c r="C18" s="61">
        <v>41</v>
      </c>
      <c r="D18" s="20" t="s">
        <v>226</v>
      </c>
      <c r="E18" s="10">
        <f>COUNT(AA$5:AA$54)</f>
        <v>25</v>
      </c>
      <c r="F18" s="28">
        <f>MIN(AA5:AA54)</f>
        <v>32.575000000000003</v>
      </c>
      <c r="G18" s="27">
        <f>AVERAGE(AA5:AA54)</f>
        <v>32.863280000000003</v>
      </c>
      <c r="H18" s="22">
        <f t="shared" si="1"/>
        <v>0.28828000000000031</v>
      </c>
      <c r="I18" s="62">
        <v>0.18974537037037034</v>
      </c>
      <c r="J18" s="63">
        <f>I18-I17</f>
        <v>1.1817129629629608E-2</v>
      </c>
      <c r="K18" s="25">
        <f t="shared" si="2"/>
        <v>9.512731481481479E-2</v>
      </c>
      <c r="L18" s="44" t="s">
        <v>93</v>
      </c>
      <c r="M18" s="49"/>
      <c r="O18" s="38">
        <v>14</v>
      </c>
      <c r="P18" s="44">
        <v>33.33</v>
      </c>
      <c r="Q18" s="44">
        <v>33.01</v>
      </c>
      <c r="R18" s="44">
        <v>33.222999999999999</v>
      </c>
      <c r="S18" s="44">
        <v>33.040999999999997</v>
      </c>
      <c r="T18" s="44">
        <v>32.975000000000001</v>
      </c>
      <c r="U18" s="44">
        <v>32.988</v>
      </c>
      <c r="V18" s="44">
        <v>33.113999999999997</v>
      </c>
      <c r="W18" s="44">
        <v>32.634</v>
      </c>
      <c r="X18" s="44">
        <v>33.183999999999997</v>
      </c>
      <c r="Y18" s="44">
        <v>32.588000000000001</v>
      </c>
      <c r="Z18" s="44">
        <v>32.618000000000002</v>
      </c>
      <c r="AA18" s="44">
        <v>32.725999999999999</v>
      </c>
      <c r="AB18" s="44">
        <v>32.575000000000003</v>
      </c>
      <c r="AC18" s="44">
        <v>32.508000000000003</v>
      </c>
      <c r="AD18" s="44">
        <v>32.616999999999997</v>
      </c>
      <c r="AE18" s="44">
        <v>32.914000000000001</v>
      </c>
      <c r="AF18" s="44">
        <v>32.729999999999997</v>
      </c>
      <c r="AG18" s="44">
        <v>32.235999999999997</v>
      </c>
      <c r="AH18" s="44">
        <v>32.332999999999998</v>
      </c>
      <c r="AI18" s="44">
        <v>33.466999999999999</v>
      </c>
    </row>
    <row r="19" spans="1:35" ht="17" thickBot="1" x14ac:dyDescent="0.25">
      <c r="A19" s="17">
        <v>13</v>
      </c>
      <c r="B19" s="7" t="s">
        <v>26</v>
      </c>
      <c r="C19" s="61">
        <v>37</v>
      </c>
      <c r="D19" s="20" t="s">
        <v>226</v>
      </c>
      <c r="E19" s="10">
        <f>COUNT(AB$5:AB$54)</f>
        <v>32</v>
      </c>
      <c r="F19" s="28">
        <f>MIN(AB5:AB54)</f>
        <v>32.485999999999997</v>
      </c>
      <c r="G19" s="27">
        <f>AVERAGE(AB5:AB54)</f>
        <v>32.744687500000005</v>
      </c>
      <c r="H19" s="22">
        <f>G19-F19</f>
        <v>0.25868750000000773</v>
      </c>
      <c r="I19" s="62">
        <v>0.20406250000000001</v>
      </c>
      <c r="J19" s="63">
        <f t="shared" ref="J19:J26" si="3">I19-I18</f>
        <v>1.4317129629629666E-2</v>
      </c>
      <c r="K19" s="25">
        <f t="shared" si="2"/>
        <v>0.10893518518518522</v>
      </c>
      <c r="L19" s="44" t="s">
        <v>94</v>
      </c>
      <c r="M19" s="49"/>
      <c r="O19" s="38">
        <v>15</v>
      </c>
      <c r="P19" s="44">
        <v>33.488</v>
      </c>
      <c r="Q19" s="44">
        <v>32.923000000000002</v>
      </c>
      <c r="R19" s="44">
        <v>33.109000000000002</v>
      </c>
      <c r="S19" s="44">
        <v>32.899000000000001</v>
      </c>
      <c r="T19" s="44">
        <v>32.796999999999997</v>
      </c>
      <c r="U19" s="44">
        <v>32.896999999999998</v>
      </c>
      <c r="V19" s="44">
        <v>33.058999999999997</v>
      </c>
      <c r="W19" s="44">
        <v>32.709000000000003</v>
      </c>
      <c r="X19" s="44">
        <v>32.902000000000001</v>
      </c>
      <c r="Y19" s="44">
        <v>32.866999999999997</v>
      </c>
      <c r="Z19" s="44">
        <v>32.692</v>
      </c>
      <c r="AA19" s="44">
        <v>32.753999999999998</v>
      </c>
      <c r="AB19" s="44">
        <v>32.932000000000002</v>
      </c>
      <c r="AC19" s="44">
        <v>32.985999999999997</v>
      </c>
      <c r="AD19" s="44">
        <v>32.896999999999998</v>
      </c>
      <c r="AE19" s="44">
        <v>32.433</v>
      </c>
      <c r="AF19" s="44">
        <v>32.923000000000002</v>
      </c>
      <c r="AG19" s="44">
        <v>32.404000000000003</v>
      </c>
      <c r="AH19" s="44">
        <v>32.460999999999999</v>
      </c>
      <c r="AI19" s="44">
        <v>32.305</v>
      </c>
    </row>
    <row r="20" spans="1:35" ht="17" thickBot="1" x14ac:dyDescent="0.25">
      <c r="A20" s="17">
        <v>14</v>
      </c>
      <c r="B20" s="91" t="s">
        <v>25</v>
      </c>
      <c r="C20" s="61">
        <v>91</v>
      </c>
      <c r="D20" s="20" t="s">
        <v>226</v>
      </c>
      <c r="E20" s="10">
        <f>COUNT(AC$5:AC$54)</f>
        <v>24</v>
      </c>
      <c r="F20" s="28">
        <f>MIN(AC5:AC54)</f>
        <v>32.442999999999998</v>
      </c>
      <c r="G20" s="27">
        <f>AVERAGE(AC5:AC54)</f>
        <v>32.672500000000007</v>
      </c>
      <c r="H20" s="22">
        <f t="shared" ref="H20:H26" si="4">G20-F20</f>
        <v>0.2295000000000087</v>
      </c>
      <c r="I20" s="62">
        <v>0.21533564814814812</v>
      </c>
      <c r="J20" s="63">
        <f t="shared" si="3"/>
        <v>1.1273148148148115E-2</v>
      </c>
      <c r="K20" s="25">
        <f t="shared" si="2"/>
        <v>0.10640046296296291</v>
      </c>
      <c r="L20" s="44" t="s">
        <v>95</v>
      </c>
      <c r="M20" s="49"/>
      <c r="O20" s="38">
        <v>16</v>
      </c>
      <c r="P20" s="44">
        <v>33.587000000000003</v>
      </c>
      <c r="Q20" s="44">
        <v>32.965000000000003</v>
      </c>
      <c r="R20" s="44">
        <v>33.264000000000003</v>
      </c>
      <c r="S20" s="44">
        <v>33.18</v>
      </c>
      <c r="T20" s="44">
        <v>33.194000000000003</v>
      </c>
      <c r="U20" s="44">
        <v>32.637999999999998</v>
      </c>
      <c r="V20" s="44">
        <v>33.006999999999998</v>
      </c>
      <c r="W20" s="44">
        <v>32.676000000000002</v>
      </c>
      <c r="X20" s="44">
        <v>33.162999999999997</v>
      </c>
      <c r="Y20" s="44">
        <v>32.741999999999997</v>
      </c>
      <c r="Z20" s="44">
        <v>32.661000000000001</v>
      </c>
      <c r="AA20" s="44">
        <v>32.860999999999997</v>
      </c>
      <c r="AB20" s="44">
        <v>32.838999999999999</v>
      </c>
      <c r="AC20" s="44">
        <v>32.555999999999997</v>
      </c>
      <c r="AD20" s="44">
        <v>32.627000000000002</v>
      </c>
      <c r="AE20" s="44">
        <v>32.456000000000003</v>
      </c>
      <c r="AF20" s="44">
        <v>32.776000000000003</v>
      </c>
      <c r="AG20" s="44">
        <v>32.35</v>
      </c>
      <c r="AH20" s="44">
        <v>32.320999999999998</v>
      </c>
      <c r="AI20" s="44">
        <v>32.329000000000001</v>
      </c>
    </row>
    <row r="21" spans="1:35" ht="17" thickBot="1" x14ac:dyDescent="0.25">
      <c r="A21" s="17">
        <v>15</v>
      </c>
      <c r="B21" s="7" t="s">
        <v>26</v>
      </c>
      <c r="C21" s="61">
        <v>21</v>
      </c>
      <c r="D21" s="20" t="s">
        <v>226</v>
      </c>
      <c r="E21" s="10">
        <f>COUNT(AD$5:AD$54)</f>
        <v>28</v>
      </c>
      <c r="F21" s="28">
        <f>MIN(AD5:AD54)</f>
        <v>32.396000000000001</v>
      </c>
      <c r="G21" s="27">
        <f>AVERAGE(AD5:AD54)</f>
        <v>32.700214285714289</v>
      </c>
      <c r="H21" s="22">
        <f t="shared" si="4"/>
        <v>0.30421428571428777</v>
      </c>
      <c r="I21" s="62">
        <v>0.22812499999999999</v>
      </c>
      <c r="J21" s="63">
        <f t="shared" si="3"/>
        <v>1.2789351851851871E-2</v>
      </c>
      <c r="K21" s="25">
        <f t="shared" si="2"/>
        <v>0.12172453703703709</v>
      </c>
      <c r="L21" s="44" t="s">
        <v>96</v>
      </c>
      <c r="M21" s="49"/>
      <c r="O21" s="38">
        <v>17</v>
      </c>
      <c r="P21" s="44">
        <v>33.116999999999997</v>
      </c>
      <c r="Q21" s="44">
        <v>32.994999999999997</v>
      </c>
      <c r="R21" s="44">
        <v>32.985999999999997</v>
      </c>
      <c r="S21" s="44">
        <v>32.895000000000003</v>
      </c>
      <c r="T21" s="44">
        <v>32.991</v>
      </c>
      <c r="U21" s="44">
        <v>32.64</v>
      </c>
      <c r="V21" s="44">
        <v>33.064999999999998</v>
      </c>
      <c r="W21" s="44">
        <v>32.783999999999999</v>
      </c>
      <c r="X21" s="44">
        <v>34.082000000000001</v>
      </c>
      <c r="Y21" s="44">
        <v>32.658999999999999</v>
      </c>
      <c r="Z21" s="44">
        <v>32.909999999999997</v>
      </c>
      <c r="AA21" s="44">
        <v>33.344000000000001</v>
      </c>
      <c r="AB21" s="44">
        <v>32.600999999999999</v>
      </c>
      <c r="AC21" s="44">
        <v>32.450000000000003</v>
      </c>
      <c r="AD21" s="44">
        <v>32.749000000000002</v>
      </c>
      <c r="AE21" s="44">
        <v>32.366999999999997</v>
      </c>
      <c r="AF21" s="44">
        <v>32.869</v>
      </c>
      <c r="AG21" s="44">
        <v>32.253</v>
      </c>
      <c r="AH21" s="44">
        <v>32.396000000000001</v>
      </c>
      <c r="AI21" s="44">
        <v>32.302</v>
      </c>
    </row>
    <row r="22" spans="1:35" ht="17" thickBot="1" x14ac:dyDescent="0.25">
      <c r="A22" s="17">
        <v>16</v>
      </c>
      <c r="B22" s="91" t="s">
        <v>25</v>
      </c>
      <c r="C22" s="61">
        <v>38</v>
      </c>
      <c r="D22" s="20" t="s">
        <v>226</v>
      </c>
      <c r="E22" s="10">
        <f>COUNT(AE$5:AE$54)</f>
        <v>34</v>
      </c>
      <c r="F22" s="28">
        <f>MIN(AE5:AE54)</f>
        <v>32.130000000000003</v>
      </c>
      <c r="G22" s="27">
        <f>AVERAGE(AE5:AE54)</f>
        <v>32.450411764705876</v>
      </c>
      <c r="H22" s="22">
        <f t="shared" si="4"/>
        <v>0.32041176470587374</v>
      </c>
      <c r="I22" s="62">
        <v>0.24307870370370369</v>
      </c>
      <c r="J22" s="63">
        <f t="shared" si="3"/>
        <v>1.4953703703703691E-2</v>
      </c>
      <c r="K22" s="25">
        <f t="shared" si="2"/>
        <v>0.1213541666666666</v>
      </c>
      <c r="L22" s="44" t="s">
        <v>97</v>
      </c>
      <c r="M22" s="49"/>
      <c r="O22" s="38">
        <v>18</v>
      </c>
      <c r="P22" s="44">
        <v>33.448</v>
      </c>
      <c r="Q22" s="44">
        <v>32.893999999999998</v>
      </c>
      <c r="R22" s="44">
        <v>32.890999999999998</v>
      </c>
      <c r="S22" s="44">
        <v>32.868000000000002</v>
      </c>
      <c r="T22" s="44">
        <v>32.777000000000001</v>
      </c>
      <c r="U22" s="44">
        <v>32.820999999999998</v>
      </c>
      <c r="V22" s="44">
        <v>32.963000000000001</v>
      </c>
      <c r="W22" s="44">
        <v>32.872</v>
      </c>
      <c r="X22" s="44">
        <v>33.823</v>
      </c>
      <c r="Y22" s="44">
        <v>32.658999999999999</v>
      </c>
      <c r="Z22" s="44">
        <v>32.917999999999999</v>
      </c>
      <c r="AA22" s="44">
        <v>32.829000000000001</v>
      </c>
      <c r="AB22" s="44">
        <v>32.552999999999997</v>
      </c>
      <c r="AC22" s="44">
        <v>32.454999999999998</v>
      </c>
      <c r="AD22" s="44">
        <v>32.618000000000002</v>
      </c>
      <c r="AE22" s="44">
        <v>32.28</v>
      </c>
      <c r="AF22" s="44">
        <v>32.698</v>
      </c>
      <c r="AG22" s="44">
        <v>32.390999999999998</v>
      </c>
      <c r="AH22" s="44">
        <v>32.552</v>
      </c>
      <c r="AI22" s="44">
        <v>32.432000000000002</v>
      </c>
    </row>
    <row r="23" spans="1:35" ht="17" thickBot="1" x14ac:dyDescent="0.25">
      <c r="A23" s="17">
        <v>17</v>
      </c>
      <c r="B23" s="7" t="s">
        <v>26</v>
      </c>
      <c r="C23" s="61">
        <v>23</v>
      </c>
      <c r="D23" s="20" t="s">
        <v>226</v>
      </c>
      <c r="E23" s="10">
        <f>COUNT(AF$5:AF$54)</f>
        <v>23</v>
      </c>
      <c r="F23" s="28">
        <f>MIN(AF5:AF64)</f>
        <v>32.601999999999997</v>
      </c>
      <c r="G23" s="27">
        <f>AVERAGE(AF5:AF54)</f>
        <v>32.899130434782606</v>
      </c>
      <c r="H23" s="22">
        <f t="shared" si="4"/>
        <v>0.29713043478260914</v>
      </c>
      <c r="I23" s="23">
        <v>0.25403935185185184</v>
      </c>
      <c r="J23" s="63">
        <f t="shared" si="3"/>
        <v>1.096064814814815E-2</v>
      </c>
      <c r="K23" s="25">
        <f t="shared" si="2"/>
        <v>0.13268518518518524</v>
      </c>
      <c r="L23" s="44" t="s">
        <v>98</v>
      </c>
      <c r="M23" s="49"/>
      <c r="O23" s="38">
        <v>19</v>
      </c>
      <c r="P23" s="44">
        <v>33.174999999999997</v>
      </c>
      <c r="Q23" s="44">
        <v>33.097999999999999</v>
      </c>
      <c r="R23" s="44">
        <v>33.404000000000003</v>
      </c>
      <c r="S23" s="44">
        <v>32.933999999999997</v>
      </c>
      <c r="T23" s="44">
        <v>32.979999999999997</v>
      </c>
      <c r="U23" s="44">
        <v>32.81</v>
      </c>
      <c r="V23" s="44">
        <v>33.085000000000001</v>
      </c>
      <c r="W23" s="44">
        <v>32.65</v>
      </c>
      <c r="X23" s="44">
        <v>33.097999999999999</v>
      </c>
      <c r="Y23" s="44">
        <v>32.692999999999998</v>
      </c>
      <c r="Z23" s="44">
        <v>32.656999999999996</v>
      </c>
      <c r="AA23" s="44">
        <v>32.939</v>
      </c>
      <c r="AB23" s="44">
        <v>32.72</v>
      </c>
      <c r="AC23" s="44">
        <v>32.567</v>
      </c>
      <c r="AD23" s="44">
        <v>33.055999999999997</v>
      </c>
      <c r="AE23" s="44">
        <v>32.228000000000002</v>
      </c>
      <c r="AF23" s="44">
        <v>32.625999999999998</v>
      </c>
      <c r="AG23" s="44">
        <v>32.398000000000003</v>
      </c>
      <c r="AH23" s="44">
        <v>32.43</v>
      </c>
      <c r="AI23" s="44">
        <v>32.438000000000002</v>
      </c>
    </row>
    <row r="24" spans="1:35" ht="17" thickBot="1" x14ac:dyDescent="0.25">
      <c r="A24" s="17">
        <v>18</v>
      </c>
      <c r="B24" s="91" t="s">
        <v>25</v>
      </c>
      <c r="C24" s="61">
        <v>55</v>
      </c>
      <c r="D24" s="20" t="s">
        <v>226</v>
      </c>
      <c r="E24" s="10">
        <f>COUNT(AG$5:AG$54)</f>
        <v>24</v>
      </c>
      <c r="F24" s="28">
        <f>MIN(AG5:AG16)</f>
        <v>32.213000000000001</v>
      </c>
      <c r="G24" s="27">
        <f>AVERAGE(AG5:AG54)</f>
        <v>32.404208333333337</v>
      </c>
      <c r="H24" s="22">
        <f t="shared" si="4"/>
        <v>0.19120833333333564</v>
      </c>
      <c r="I24" s="23">
        <v>0.26521990740740742</v>
      </c>
      <c r="J24" s="63">
        <f t="shared" si="3"/>
        <v>1.1180555555555582E-2</v>
      </c>
      <c r="K24" s="25">
        <f t="shared" si="2"/>
        <v>0.13253472222222218</v>
      </c>
      <c r="L24" s="44" t="s">
        <v>99</v>
      </c>
      <c r="M24" s="49"/>
      <c r="O24" s="38">
        <v>20</v>
      </c>
      <c r="P24" s="44">
        <v>33.390999999999998</v>
      </c>
      <c r="Q24" s="44">
        <v>33.177999999999997</v>
      </c>
      <c r="R24" s="44">
        <v>33.354999999999997</v>
      </c>
      <c r="S24" s="44">
        <v>32.875999999999998</v>
      </c>
      <c r="T24" s="44">
        <v>32.784999999999997</v>
      </c>
      <c r="U24" s="44">
        <v>32.4</v>
      </c>
      <c r="V24" s="44">
        <v>32.921999999999997</v>
      </c>
      <c r="W24" s="44">
        <v>32.744</v>
      </c>
      <c r="X24" s="44">
        <v>33.167999999999999</v>
      </c>
      <c r="Y24" s="44">
        <v>32.869999999999997</v>
      </c>
      <c r="Z24" s="44">
        <v>32.780999999999999</v>
      </c>
      <c r="AA24" s="44">
        <v>32.845999999999997</v>
      </c>
      <c r="AB24" s="44">
        <v>32.712000000000003</v>
      </c>
      <c r="AC24" s="44">
        <v>32.552</v>
      </c>
      <c r="AD24" s="44">
        <v>32.488</v>
      </c>
      <c r="AE24" s="44">
        <v>32.426000000000002</v>
      </c>
      <c r="AF24" s="44">
        <v>33.093000000000004</v>
      </c>
      <c r="AG24" s="44">
        <v>32.226999999999997</v>
      </c>
      <c r="AH24" s="44">
        <v>32.53</v>
      </c>
      <c r="AI24" s="44">
        <v>32.378</v>
      </c>
    </row>
    <row r="25" spans="1:35" ht="17" thickBot="1" x14ac:dyDescent="0.25">
      <c r="A25" s="17">
        <v>19</v>
      </c>
      <c r="B25" s="7" t="s">
        <v>26</v>
      </c>
      <c r="C25" s="61">
        <v>24</v>
      </c>
      <c r="D25" s="20" t="s">
        <v>226</v>
      </c>
      <c r="E25" s="10">
        <f>COUNT(AH$5:AH$54)</f>
        <v>22</v>
      </c>
      <c r="F25" s="46">
        <f>MIN(AH5:AH47)</f>
        <v>32.28</v>
      </c>
      <c r="G25" s="27">
        <f>AVERAGE(AH5:AH54)</f>
        <v>32.477045454545447</v>
      </c>
      <c r="H25" s="22">
        <f t="shared" si="4"/>
        <v>0.19704545454544586</v>
      </c>
      <c r="I25" s="23">
        <v>0.2757060185185185</v>
      </c>
      <c r="J25" s="63">
        <f t="shared" si="3"/>
        <v>1.0486111111111085E-2</v>
      </c>
      <c r="K25" s="102">
        <f t="shared" si="2"/>
        <v>0.14317129629629632</v>
      </c>
      <c r="L25" s="44" t="s">
        <v>100</v>
      </c>
      <c r="M25" s="49"/>
      <c r="O25" s="38">
        <v>21</v>
      </c>
      <c r="P25" s="44">
        <v>33.103000000000002</v>
      </c>
      <c r="Q25" s="44">
        <v>33.113999999999997</v>
      </c>
      <c r="R25" s="44">
        <v>33.104999999999997</v>
      </c>
      <c r="S25" s="44">
        <v>32.948</v>
      </c>
      <c r="T25" s="44">
        <v>33.215000000000003</v>
      </c>
      <c r="U25" s="44">
        <v>32.954999999999998</v>
      </c>
      <c r="V25" s="44">
        <v>34.89</v>
      </c>
      <c r="W25" s="44">
        <v>32.689</v>
      </c>
      <c r="X25" s="44">
        <v>33.481999999999999</v>
      </c>
      <c r="Y25" s="44">
        <v>32.643999999999998</v>
      </c>
      <c r="Z25" s="44">
        <v>32.898000000000003</v>
      </c>
      <c r="AA25" s="44">
        <v>33.109000000000002</v>
      </c>
      <c r="AB25" s="44">
        <v>32.808999999999997</v>
      </c>
      <c r="AC25" s="44">
        <v>32.442999999999998</v>
      </c>
      <c r="AD25" s="44">
        <v>32.787999999999997</v>
      </c>
      <c r="AE25" s="44">
        <v>32.417000000000002</v>
      </c>
      <c r="AF25" s="44">
        <v>33.045000000000002</v>
      </c>
      <c r="AG25" s="44">
        <v>32.183999999999997</v>
      </c>
      <c r="AH25" s="44">
        <v>32.491</v>
      </c>
      <c r="AI25" s="44">
        <v>34.24</v>
      </c>
    </row>
    <row r="26" spans="1:35" ht="17" thickBot="1" x14ac:dyDescent="0.25">
      <c r="A26" s="30" t="s">
        <v>15</v>
      </c>
      <c r="B26" s="91" t="s">
        <v>25</v>
      </c>
      <c r="C26" s="89">
        <v>21</v>
      </c>
      <c r="D26" s="31" t="s">
        <v>226</v>
      </c>
      <c r="E26" s="10">
        <f>COUNT(AI$5:AI$54)</f>
        <v>38</v>
      </c>
      <c r="F26" s="101">
        <f>MIN(AI5:AI47)</f>
        <v>32.191000000000003</v>
      </c>
      <c r="G26" s="21">
        <f>AVERAGE(AI5:AI54)</f>
        <v>32.564000000000007</v>
      </c>
      <c r="H26" s="22">
        <f t="shared" si="4"/>
        <v>0.37300000000000466</v>
      </c>
      <c r="I26" s="90">
        <v>0.29178240740740741</v>
      </c>
      <c r="J26" s="63">
        <f t="shared" si="3"/>
        <v>1.6076388888888904E-2</v>
      </c>
      <c r="K26" s="102">
        <f t="shared" si="2"/>
        <v>0.14861111111111108</v>
      </c>
      <c r="L26" s="30"/>
      <c r="M26" s="50" t="s">
        <v>125</v>
      </c>
      <c r="O26" s="38">
        <v>22</v>
      </c>
      <c r="P26" s="44">
        <v>33.351999999999997</v>
      </c>
      <c r="Q26" s="44">
        <v>33.173000000000002</v>
      </c>
      <c r="R26" s="44">
        <v>32.994999999999997</v>
      </c>
      <c r="S26" s="44">
        <v>32.957000000000001</v>
      </c>
      <c r="T26" s="44">
        <v>32.856000000000002</v>
      </c>
      <c r="U26" s="44">
        <v>32.744999999999997</v>
      </c>
      <c r="V26" s="44">
        <v>32.987000000000002</v>
      </c>
      <c r="W26" s="44">
        <v>32.811999999999998</v>
      </c>
      <c r="X26" s="44">
        <v>33.023000000000003</v>
      </c>
      <c r="Y26" s="44">
        <v>32.805999999999997</v>
      </c>
      <c r="Z26" s="44">
        <v>32.709000000000003</v>
      </c>
      <c r="AA26" s="44">
        <v>32.960999999999999</v>
      </c>
      <c r="AB26" s="44">
        <v>32.78</v>
      </c>
      <c r="AC26" s="44">
        <v>32.591999999999999</v>
      </c>
      <c r="AD26" s="44">
        <v>32.396000000000001</v>
      </c>
      <c r="AE26" s="44">
        <v>32.335000000000001</v>
      </c>
      <c r="AF26" s="44">
        <v>32.74</v>
      </c>
      <c r="AG26" s="44">
        <v>32.216000000000001</v>
      </c>
      <c r="AH26" s="44">
        <v>32.500999999999998</v>
      </c>
      <c r="AI26" s="44">
        <v>33.914000000000001</v>
      </c>
    </row>
    <row r="27" spans="1:35" ht="17" thickBot="1" x14ac:dyDescent="0.25">
      <c r="C27" s="1"/>
      <c r="D27" s="1"/>
      <c r="E27" s="32" t="s">
        <v>16</v>
      </c>
      <c r="F27" s="33">
        <f>AVERAGE(F7:F26)</f>
        <v>32.563149999999993</v>
      </c>
      <c r="G27" s="33">
        <f>AVERAGE(P5:AI64)</f>
        <v>32.860777439024403</v>
      </c>
      <c r="H27" s="33">
        <f>AVERAGE(H7:H26)</f>
        <v>0.28810193408437745</v>
      </c>
      <c r="I27" s="1"/>
      <c r="J27" s="1"/>
      <c r="K27" s="1"/>
      <c r="O27" s="38">
        <v>23</v>
      </c>
      <c r="P27" s="44">
        <v>33.482999999999997</v>
      </c>
      <c r="Q27" s="44">
        <v>33.454000000000001</v>
      </c>
      <c r="R27" s="44">
        <v>32.982999999999997</v>
      </c>
      <c r="T27" s="44">
        <v>32.908999999999999</v>
      </c>
      <c r="U27" s="44">
        <v>32.539000000000001</v>
      </c>
      <c r="W27" s="44">
        <v>32.792999999999999</v>
      </c>
      <c r="X27" s="44">
        <v>33.255000000000003</v>
      </c>
      <c r="Y27" s="44">
        <v>32.738999999999997</v>
      </c>
      <c r="Z27" s="44">
        <v>32.996000000000002</v>
      </c>
      <c r="AA27" s="44">
        <v>32.679000000000002</v>
      </c>
      <c r="AB27" s="44">
        <v>32.762999999999998</v>
      </c>
      <c r="AC27" s="44">
        <v>32.534999999999997</v>
      </c>
      <c r="AD27" s="44">
        <v>32.597000000000001</v>
      </c>
      <c r="AE27" s="44">
        <v>32.332999999999998</v>
      </c>
      <c r="AF27" s="44">
        <v>32.601999999999997</v>
      </c>
      <c r="AG27" s="44">
        <v>32.334000000000003</v>
      </c>
      <c r="AI27" s="44">
        <v>32.365000000000002</v>
      </c>
    </row>
    <row r="28" spans="1:35" ht="17" thickBot="1" x14ac:dyDescent="0.25">
      <c r="O28" s="38">
        <v>24</v>
      </c>
      <c r="P28" s="44">
        <v>33.536999999999999</v>
      </c>
      <c r="Q28" s="44">
        <v>33.249000000000002</v>
      </c>
      <c r="R28" s="44">
        <v>33.052</v>
      </c>
      <c r="S28" s="44"/>
      <c r="T28" s="44">
        <v>33.07</v>
      </c>
      <c r="U28" s="44">
        <v>32.520000000000003</v>
      </c>
      <c r="V28" s="44"/>
      <c r="W28" s="44">
        <v>32.709000000000003</v>
      </c>
      <c r="X28" s="44">
        <v>33.286999999999999</v>
      </c>
      <c r="Y28" s="44">
        <v>32.716000000000001</v>
      </c>
      <c r="Z28" s="44">
        <v>32.643999999999998</v>
      </c>
      <c r="AA28" s="44">
        <v>32.706000000000003</v>
      </c>
      <c r="AB28" s="44">
        <v>32.752000000000002</v>
      </c>
      <c r="AC28" s="44">
        <v>32.707000000000001</v>
      </c>
      <c r="AD28" s="44">
        <v>32.581000000000003</v>
      </c>
      <c r="AE28" s="44">
        <v>32.314999999999998</v>
      </c>
      <c r="AG28" s="44">
        <v>32.524999999999999</v>
      </c>
      <c r="AH28" s="44"/>
      <c r="AI28" s="44">
        <v>32.238</v>
      </c>
    </row>
    <row r="29" spans="1:35" x14ac:dyDescent="0.2">
      <c r="E29" s="7" t="s">
        <v>26</v>
      </c>
      <c r="F29" s="52">
        <f>AVERAGE(F7,F9,F11,F13,F15,F17,F19,F21,F23,F25)</f>
        <v>32.648999999999987</v>
      </c>
      <c r="G29" s="52">
        <f>AVERAGE(G7,G9,G11,G13,G15,G17,G19,G21,G23,G25)</f>
        <v>32.956088223639199</v>
      </c>
      <c r="H29" s="52">
        <f>AVERAGE(H7,H9,H11,H13,H15,H17,H19,H21,H23,H25)</f>
        <v>0.30708822363919808</v>
      </c>
      <c r="O29" s="38">
        <v>25</v>
      </c>
      <c r="P29" s="44">
        <v>33.548999999999999</v>
      </c>
      <c r="Q29" s="44">
        <v>33.052999999999997</v>
      </c>
      <c r="R29" s="44">
        <v>32.747999999999998</v>
      </c>
      <c r="S29" s="44"/>
      <c r="T29" s="44">
        <v>33.055</v>
      </c>
      <c r="U29" s="44">
        <v>32.491</v>
      </c>
      <c r="V29" s="44"/>
      <c r="W29" s="44">
        <v>32.652999999999999</v>
      </c>
      <c r="X29" s="44">
        <v>33.093000000000004</v>
      </c>
      <c r="Y29" s="44">
        <v>32.866</v>
      </c>
      <c r="Z29" s="44">
        <v>32.841999999999999</v>
      </c>
      <c r="AA29" s="44">
        <v>32.908000000000001</v>
      </c>
      <c r="AB29" s="44">
        <v>32.618000000000002</v>
      </c>
      <c r="AD29" s="44">
        <v>32.536999999999999</v>
      </c>
      <c r="AE29" s="44">
        <v>32.270000000000003</v>
      </c>
      <c r="AF29" s="54"/>
      <c r="AH29" s="44"/>
      <c r="AI29" s="44">
        <v>32.234999999999999</v>
      </c>
    </row>
    <row r="30" spans="1:35" x14ac:dyDescent="0.2">
      <c r="E30" s="91" t="s">
        <v>25</v>
      </c>
      <c r="F30" s="52">
        <f>AVERAGE(F8,F10,F12,F14,F16,F18,F20,F22,F24,F26)</f>
        <v>32.4773</v>
      </c>
      <c r="G30" s="52">
        <f t="shared" ref="G30:H30" si="5">AVERAGE(G8,G10,G12,G14,G16,G18,G20,G22,G24,G26)</f>
        <v>32.746415644529556</v>
      </c>
      <c r="H30" s="52">
        <f t="shared" si="5"/>
        <v>0.26911564452955689</v>
      </c>
      <c r="O30" s="38">
        <v>26</v>
      </c>
      <c r="P30" s="44">
        <v>33.281999999999996</v>
      </c>
      <c r="Q30" s="44">
        <v>33.195999999999998</v>
      </c>
      <c r="R30" s="44">
        <v>33.078000000000003</v>
      </c>
      <c r="S30" s="44"/>
      <c r="T30" s="44">
        <v>32.911000000000001</v>
      </c>
      <c r="U30" s="44">
        <v>32.648000000000003</v>
      </c>
      <c r="V30" s="44"/>
      <c r="W30" s="44">
        <v>33.414000000000001</v>
      </c>
      <c r="X30" s="44">
        <v>33.152000000000001</v>
      </c>
      <c r="Y30" s="44">
        <v>32.633000000000003</v>
      </c>
      <c r="Z30" s="44">
        <v>32.68</v>
      </c>
      <c r="AB30" s="44">
        <v>32.593000000000004</v>
      </c>
      <c r="AC30" s="44"/>
      <c r="AD30" s="44">
        <v>32.542999999999999</v>
      </c>
      <c r="AE30" s="44">
        <v>32.448</v>
      </c>
      <c r="AF30" s="39"/>
      <c r="AG30" s="39"/>
      <c r="AH30" s="44"/>
      <c r="AI30" s="44">
        <v>32.360999999999997</v>
      </c>
    </row>
    <row r="31" spans="1:35" x14ac:dyDescent="0.2">
      <c r="F31" s="52">
        <f>AVERAGE(F29,F30)</f>
        <v>32.563149999999993</v>
      </c>
      <c r="G31" s="53">
        <f>AVERAGE(G29,G30)</f>
        <v>32.851251934084374</v>
      </c>
      <c r="H31" s="53">
        <f>AVERAGE(H29,H30)</f>
        <v>0.28810193408437745</v>
      </c>
      <c r="O31" s="38">
        <v>27</v>
      </c>
      <c r="P31" s="44">
        <v>33.121000000000002</v>
      </c>
      <c r="Q31" s="44">
        <v>33.328000000000003</v>
      </c>
      <c r="R31" s="44">
        <v>33.012</v>
      </c>
      <c r="S31" s="44"/>
      <c r="T31" s="44">
        <v>33.959000000000003</v>
      </c>
      <c r="U31" s="44">
        <v>32.679000000000002</v>
      </c>
      <c r="V31" s="44"/>
      <c r="W31" s="44">
        <v>32.844000000000001</v>
      </c>
      <c r="X31" s="44">
        <v>34.156999999999996</v>
      </c>
      <c r="Y31" s="44">
        <v>32.738</v>
      </c>
      <c r="Z31" s="44">
        <v>32.768000000000001</v>
      </c>
      <c r="AA31" s="54"/>
      <c r="AB31" s="44">
        <v>32.609000000000002</v>
      </c>
      <c r="AC31" s="44"/>
      <c r="AD31" s="44">
        <v>32.442</v>
      </c>
      <c r="AE31" s="44">
        <v>32.302999999999997</v>
      </c>
      <c r="AF31" s="39"/>
      <c r="AG31" s="39"/>
      <c r="AH31" s="44"/>
      <c r="AI31" s="44">
        <v>32.499000000000002</v>
      </c>
    </row>
    <row r="32" spans="1:35" x14ac:dyDescent="0.2">
      <c r="O32" s="38">
        <v>28</v>
      </c>
      <c r="P32" s="44">
        <v>33.302</v>
      </c>
      <c r="Q32" s="44">
        <v>33.043999999999997</v>
      </c>
      <c r="R32" s="44">
        <v>32.886000000000003</v>
      </c>
      <c r="S32" s="44"/>
      <c r="T32" s="44">
        <v>32.948999999999998</v>
      </c>
      <c r="U32" s="44">
        <v>32.451999999999998</v>
      </c>
      <c r="V32" s="44"/>
      <c r="W32" s="44">
        <v>32.554000000000002</v>
      </c>
      <c r="X32" s="44">
        <v>32.887</v>
      </c>
      <c r="Y32" s="44">
        <v>33.685000000000002</v>
      </c>
      <c r="Z32" s="44">
        <v>32.787999999999997</v>
      </c>
      <c r="AA32" s="39"/>
      <c r="AB32" s="44">
        <v>33.003</v>
      </c>
      <c r="AC32" s="44"/>
      <c r="AD32" s="44">
        <v>32.706000000000003</v>
      </c>
      <c r="AE32" s="44">
        <v>32.314</v>
      </c>
      <c r="AF32" s="39"/>
      <c r="AG32" s="39"/>
      <c r="AH32" s="44"/>
      <c r="AI32" s="44">
        <v>32.384</v>
      </c>
    </row>
    <row r="33" spans="4:35" x14ac:dyDescent="0.2">
      <c r="D33" s="43"/>
      <c r="E33" s="43"/>
      <c r="F33" s="92"/>
      <c r="G33" s="93"/>
      <c r="H33" s="93"/>
      <c r="O33" s="38">
        <v>29</v>
      </c>
      <c r="P33" s="44">
        <v>33.390999999999998</v>
      </c>
      <c r="Q33" s="44">
        <v>32.968000000000004</v>
      </c>
      <c r="R33" s="44">
        <v>33.058</v>
      </c>
      <c r="S33" s="44"/>
      <c r="T33" s="44">
        <v>32.862000000000002</v>
      </c>
      <c r="U33" s="44">
        <v>32.567</v>
      </c>
      <c r="V33" s="44"/>
      <c r="W33" s="44">
        <v>32.576000000000001</v>
      </c>
      <c r="X33" s="44">
        <v>33.122</v>
      </c>
      <c r="Y33" s="44">
        <v>33.25</v>
      </c>
      <c r="Z33" s="44">
        <v>32.828000000000003</v>
      </c>
      <c r="AA33" s="39"/>
      <c r="AB33" s="44">
        <v>32.844000000000001</v>
      </c>
      <c r="AC33" s="44"/>
      <c r="AE33" s="44">
        <v>32.433999999999997</v>
      </c>
      <c r="AF33" s="39"/>
      <c r="AG33" s="39"/>
      <c r="AH33" s="44"/>
      <c r="AI33" s="44">
        <v>32.265000000000001</v>
      </c>
    </row>
    <row r="34" spans="4:35" x14ac:dyDescent="0.2">
      <c r="D34" s="43"/>
      <c r="E34" s="43"/>
      <c r="F34" s="92"/>
      <c r="G34" s="93"/>
      <c r="H34" s="93"/>
      <c r="O34" s="38">
        <v>30</v>
      </c>
      <c r="P34" s="44">
        <v>33.36</v>
      </c>
      <c r="Q34" s="44">
        <v>33.146000000000001</v>
      </c>
      <c r="R34" s="44">
        <v>33.021000000000001</v>
      </c>
      <c r="S34" s="44"/>
      <c r="T34" s="44">
        <v>33.121000000000002</v>
      </c>
      <c r="U34" s="44">
        <v>32.601999999999997</v>
      </c>
      <c r="V34" s="44"/>
      <c r="W34" s="44">
        <v>32.655000000000001</v>
      </c>
      <c r="Y34" s="44">
        <v>33.993000000000002</v>
      </c>
      <c r="Z34" s="44">
        <v>32.613999999999997</v>
      </c>
      <c r="AA34" s="39"/>
      <c r="AB34" s="44">
        <v>32.636000000000003</v>
      </c>
      <c r="AC34" s="44"/>
      <c r="AD34" s="39"/>
      <c r="AE34" s="44">
        <v>32.250999999999998</v>
      </c>
      <c r="AF34" s="39"/>
      <c r="AG34" s="39"/>
      <c r="AH34" s="44"/>
      <c r="AI34" s="44">
        <v>32.393999999999998</v>
      </c>
    </row>
    <row r="35" spans="4:35" x14ac:dyDescent="0.2">
      <c r="D35" s="43"/>
      <c r="E35" s="43"/>
      <c r="F35" s="92"/>
      <c r="G35" s="93"/>
      <c r="H35" s="93"/>
      <c r="O35" s="38">
        <v>31</v>
      </c>
      <c r="P35" s="44">
        <v>33.863</v>
      </c>
      <c r="Q35" s="44">
        <v>32.973999999999997</v>
      </c>
      <c r="R35" s="44">
        <v>32.918999999999997</v>
      </c>
      <c r="S35" s="44"/>
      <c r="T35" s="44">
        <v>32.906999999999996</v>
      </c>
      <c r="U35" s="44">
        <v>32.494</v>
      </c>
      <c r="V35" s="44"/>
      <c r="W35" s="44">
        <v>32.692</v>
      </c>
      <c r="X35" s="44"/>
      <c r="Y35" s="44">
        <v>33.655000000000001</v>
      </c>
      <c r="Z35" s="44">
        <v>33.847999999999999</v>
      </c>
      <c r="AA35" s="39"/>
      <c r="AB35" s="44">
        <v>32.595999999999997</v>
      </c>
      <c r="AC35" s="44"/>
      <c r="AD35" s="39"/>
      <c r="AE35" s="44">
        <v>32.631999999999998</v>
      </c>
      <c r="AF35" s="39"/>
      <c r="AG35" s="39"/>
      <c r="AH35" s="44"/>
      <c r="AI35" s="44">
        <v>32.482999999999997</v>
      </c>
    </row>
    <row r="36" spans="4:35" x14ac:dyDescent="0.2">
      <c r="O36" s="38">
        <v>32</v>
      </c>
      <c r="P36" s="44">
        <v>33.295999999999999</v>
      </c>
      <c r="Q36" s="44">
        <v>32.933999999999997</v>
      </c>
      <c r="R36" s="44">
        <v>32.979999999999997</v>
      </c>
      <c r="S36" s="44"/>
      <c r="T36" s="44">
        <v>32.984000000000002</v>
      </c>
      <c r="U36" s="44">
        <v>32.451999999999998</v>
      </c>
      <c r="V36" s="44"/>
      <c r="W36" s="44">
        <v>32.728000000000002</v>
      </c>
      <c r="X36" s="44"/>
      <c r="Y36" s="44">
        <v>33.173999999999999</v>
      </c>
      <c r="Z36" s="44">
        <v>34.606999999999999</v>
      </c>
      <c r="AA36" s="39"/>
      <c r="AB36" s="44">
        <v>32.485999999999997</v>
      </c>
      <c r="AC36" s="44"/>
      <c r="AD36" s="39"/>
      <c r="AE36" s="44">
        <v>32.130000000000003</v>
      </c>
      <c r="AF36" s="39"/>
      <c r="AG36" s="39"/>
      <c r="AH36" s="44"/>
      <c r="AI36" s="44">
        <v>32.378</v>
      </c>
    </row>
    <row r="37" spans="4:35" x14ac:dyDescent="0.2">
      <c r="O37" s="38">
        <v>33</v>
      </c>
      <c r="P37" s="44">
        <v>33.222000000000001</v>
      </c>
      <c r="Q37" s="44">
        <v>33.048000000000002</v>
      </c>
      <c r="R37" s="44">
        <v>32.950000000000003</v>
      </c>
      <c r="S37" s="44"/>
      <c r="U37" s="44">
        <v>32.634999999999998</v>
      </c>
      <c r="V37" s="44"/>
      <c r="W37" s="44">
        <v>32.921999999999997</v>
      </c>
      <c r="X37" s="44"/>
      <c r="Y37" s="44">
        <v>32.978000000000002</v>
      </c>
      <c r="Z37" s="44">
        <v>33.244999999999997</v>
      </c>
      <c r="AA37" s="39"/>
      <c r="AC37" s="44"/>
      <c r="AD37" s="39"/>
      <c r="AE37" s="44">
        <v>32.429000000000002</v>
      </c>
      <c r="AF37" s="39"/>
      <c r="AG37" s="39"/>
      <c r="AH37" s="44"/>
      <c r="AI37" s="44">
        <v>32.191000000000003</v>
      </c>
    </row>
    <row r="38" spans="4:35" x14ac:dyDescent="0.2">
      <c r="O38" s="38">
        <v>34</v>
      </c>
      <c r="P38" s="44">
        <v>33.258000000000003</v>
      </c>
      <c r="Q38" s="44">
        <v>33.052999999999997</v>
      </c>
      <c r="R38" s="44">
        <v>32.86</v>
      </c>
      <c r="S38" s="44"/>
      <c r="T38" s="44"/>
      <c r="U38" s="44">
        <v>32.615000000000002</v>
      </c>
      <c r="W38" s="44">
        <v>32.762</v>
      </c>
      <c r="X38" s="44"/>
      <c r="Y38" s="44">
        <v>32.683</v>
      </c>
      <c r="Z38" s="44">
        <v>32.627000000000002</v>
      </c>
      <c r="AA38" s="39"/>
      <c r="AB38" s="44"/>
      <c r="AC38" s="44"/>
      <c r="AD38" s="39"/>
      <c r="AE38" s="44">
        <v>32.456000000000003</v>
      </c>
      <c r="AF38" s="39"/>
      <c r="AG38" s="39"/>
      <c r="AH38" s="44"/>
      <c r="AI38" s="44">
        <v>32.521000000000001</v>
      </c>
    </row>
    <row r="39" spans="4:35" x14ac:dyDescent="0.2">
      <c r="O39" s="38">
        <v>35</v>
      </c>
      <c r="P39" s="44">
        <v>32.969000000000001</v>
      </c>
      <c r="Q39" s="44">
        <v>33.021999999999998</v>
      </c>
      <c r="R39" s="44">
        <v>33.067999999999998</v>
      </c>
      <c r="S39" s="44"/>
      <c r="T39" s="44"/>
      <c r="U39" s="44">
        <v>32.606999999999999</v>
      </c>
      <c r="V39" s="54"/>
      <c r="W39" s="44">
        <v>32.887</v>
      </c>
      <c r="Y39" s="44">
        <v>32.643999999999998</v>
      </c>
      <c r="Z39" s="44">
        <v>32.645000000000003</v>
      </c>
      <c r="AA39" s="39"/>
      <c r="AB39" s="44"/>
      <c r="AC39" s="44"/>
      <c r="AD39" s="39"/>
      <c r="AF39" s="39"/>
      <c r="AG39" s="39"/>
      <c r="AH39" s="44"/>
      <c r="AI39" s="44">
        <v>32.47</v>
      </c>
    </row>
    <row r="40" spans="4:35" x14ac:dyDescent="0.2">
      <c r="O40" s="38">
        <v>36</v>
      </c>
      <c r="P40" s="44">
        <v>33.277999999999999</v>
      </c>
      <c r="Q40" s="44">
        <v>33.027000000000001</v>
      </c>
      <c r="R40" s="44">
        <v>32.814999999999998</v>
      </c>
      <c r="S40" s="44"/>
      <c r="T40" s="44"/>
      <c r="U40" s="44">
        <v>32.640999999999998</v>
      </c>
      <c r="V40" s="54"/>
      <c r="W40" s="44">
        <v>32.688000000000002</v>
      </c>
      <c r="X40" s="54"/>
      <c r="Y40" s="44">
        <v>32.631</v>
      </c>
      <c r="Z40" s="44">
        <v>32.765000000000001</v>
      </c>
      <c r="AA40" s="39"/>
      <c r="AB40" s="44"/>
      <c r="AC40" s="44"/>
      <c r="AD40" s="39"/>
      <c r="AE40" s="44"/>
      <c r="AF40" s="39"/>
      <c r="AG40" s="39"/>
      <c r="AI40" s="44">
        <v>32.698</v>
      </c>
    </row>
    <row r="41" spans="4:35" x14ac:dyDescent="0.2">
      <c r="O41" s="38">
        <v>37</v>
      </c>
      <c r="P41" s="44">
        <v>33.503</v>
      </c>
      <c r="Q41" s="44">
        <v>32.978999999999999</v>
      </c>
      <c r="R41" s="44">
        <v>32.999000000000002</v>
      </c>
      <c r="S41" s="44"/>
      <c r="T41" s="44"/>
      <c r="U41" s="44">
        <v>32.591000000000001</v>
      </c>
      <c r="V41" s="54"/>
      <c r="W41" s="44">
        <v>32.582000000000001</v>
      </c>
      <c r="X41" s="54"/>
      <c r="Y41" s="44">
        <v>32.704999999999998</v>
      </c>
      <c r="Z41" s="44">
        <v>32.527999999999999</v>
      </c>
      <c r="AA41" s="39"/>
      <c r="AB41" s="44"/>
      <c r="AC41" s="44"/>
      <c r="AD41" s="39"/>
      <c r="AF41" s="39"/>
      <c r="AG41" s="39"/>
      <c r="AH41" s="40"/>
      <c r="AI41" s="44">
        <v>32.432000000000002</v>
      </c>
    </row>
    <row r="42" spans="4:35" x14ac:dyDescent="0.2">
      <c r="O42" s="38">
        <v>38</v>
      </c>
      <c r="P42" s="44">
        <v>33.487000000000002</v>
      </c>
      <c r="Q42" s="44">
        <v>33.137999999999998</v>
      </c>
      <c r="R42" s="44">
        <v>33.003</v>
      </c>
      <c r="T42" s="44"/>
      <c r="U42" s="44">
        <v>32.759</v>
      </c>
      <c r="V42" s="54"/>
      <c r="W42" s="44">
        <v>32.646000000000001</v>
      </c>
      <c r="X42" s="54"/>
      <c r="Z42" s="44">
        <v>32.713000000000001</v>
      </c>
      <c r="AA42" s="39"/>
      <c r="AB42" s="44"/>
      <c r="AC42" s="44"/>
      <c r="AD42" s="39"/>
      <c r="AE42" s="39"/>
      <c r="AF42" s="39"/>
      <c r="AG42" s="39"/>
      <c r="AH42" s="40"/>
      <c r="AI42" s="44">
        <v>32.704000000000001</v>
      </c>
    </row>
    <row r="43" spans="4:35" x14ac:dyDescent="0.2">
      <c r="O43" s="38">
        <v>39</v>
      </c>
      <c r="P43" s="44">
        <v>33.417999999999999</v>
      </c>
      <c r="Q43" s="44">
        <v>32.871000000000002</v>
      </c>
      <c r="R43" s="44">
        <v>32.905000000000001</v>
      </c>
      <c r="S43" s="43"/>
      <c r="T43" s="44"/>
      <c r="U43" s="44">
        <v>32.674999999999997</v>
      </c>
      <c r="V43" s="54"/>
      <c r="W43" s="44">
        <v>32.75</v>
      </c>
      <c r="X43" s="54"/>
      <c r="Z43" s="44">
        <v>32.659999999999997</v>
      </c>
      <c r="AA43" s="39"/>
      <c r="AC43" s="44"/>
      <c r="AD43" s="39"/>
      <c r="AE43" s="39"/>
      <c r="AF43" s="39"/>
      <c r="AG43" s="39"/>
      <c r="AH43" s="40"/>
      <c r="AI43" s="41"/>
    </row>
    <row r="44" spans="4:35" x14ac:dyDescent="0.2">
      <c r="O44" s="38">
        <v>40</v>
      </c>
      <c r="P44" s="44">
        <v>33.116</v>
      </c>
      <c r="Q44" s="44">
        <v>32.972999999999999</v>
      </c>
      <c r="R44" s="44">
        <v>32.978000000000002</v>
      </c>
      <c r="S44" s="39"/>
      <c r="T44" s="44"/>
      <c r="U44" s="44">
        <v>32.56</v>
      </c>
      <c r="V44" s="54"/>
      <c r="W44" s="44">
        <v>32.863999999999997</v>
      </c>
      <c r="X44" s="54"/>
      <c r="Y44" s="39"/>
      <c r="Z44" s="44">
        <v>33.436</v>
      </c>
      <c r="AA44" s="39"/>
      <c r="AB44" s="39"/>
      <c r="AC44" s="44"/>
      <c r="AD44" s="39"/>
      <c r="AE44" s="39"/>
      <c r="AF44" s="39"/>
      <c r="AG44" s="39"/>
      <c r="AH44" s="40"/>
      <c r="AI44" s="41"/>
    </row>
    <row r="45" spans="4:35" x14ac:dyDescent="0.2">
      <c r="O45" s="38">
        <v>41</v>
      </c>
      <c r="Q45" s="44">
        <v>32.896999999999998</v>
      </c>
      <c r="R45" s="44">
        <v>32.773000000000003</v>
      </c>
      <c r="S45" s="39"/>
      <c r="T45" s="44"/>
      <c r="U45" s="44">
        <v>32.603999999999999</v>
      </c>
      <c r="V45" s="54"/>
      <c r="W45" s="44">
        <v>32.741999999999997</v>
      </c>
      <c r="X45" s="43"/>
      <c r="Y45" s="43"/>
      <c r="Z45" s="44">
        <v>32.94</v>
      </c>
      <c r="AA45" s="43"/>
      <c r="AB45" s="43"/>
      <c r="AC45" s="44"/>
      <c r="AD45" s="43"/>
      <c r="AE45" s="43"/>
      <c r="AF45" s="43"/>
      <c r="AG45" s="43"/>
      <c r="AH45" s="43"/>
      <c r="AI45" s="57"/>
    </row>
    <row r="46" spans="4:35" x14ac:dyDescent="0.2">
      <c r="O46" s="38">
        <v>42</v>
      </c>
      <c r="P46" s="44"/>
      <c r="Q46" s="44">
        <v>32.924999999999997</v>
      </c>
      <c r="R46" s="44">
        <v>32.832000000000001</v>
      </c>
      <c r="S46" s="39"/>
      <c r="T46" s="44"/>
      <c r="U46" s="44">
        <v>32.481000000000002</v>
      </c>
      <c r="V46" s="39"/>
      <c r="W46" s="44">
        <v>32.756999999999998</v>
      </c>
      <c r="X46" s="54"/>
      <c r="Y46" s="39"/>
      <c r="Z46" s="44">
        <v>32.616</v>
      </c>
      <c r="AA46" s="39"/>
      <c r="AB46" s="39"/>
      <c r="AC46" s="44"/>
      <c r="AD46" s="39"/>
      <c r="AE46" s="39"/>
      <c r="AF46" s="39"/>
      <c r="AG46" s="39"/>
      <c r="AH46" s="40"/>
      <c r="AI46" s="41"/>
    </row>
    <row r="47" spans="4:35" x14ac:dyDescent="0.2">
      <c r="O47" s="38">
        <v>43</v>
      </c>
      <c r="P47" s="44"/>
      <c r="R47" s="44">
        <v>33.018000000000001</v>
      </c>
      <c r="S47" s="39"/>
      <c r="T47" s="44"/>
      <c r="U47" s="44">
        <v>32.527999999999999</v>
      </c>
      <c r="V47" s="39"/>
      <c r="W47" s="44">
        <v>32.725999999999999</v>
      </c>
      <c r="X47" s="39"/>
      <c r="Y47" s="39"/>
      <c r="Z47" s="44">
        <v>33.246000000000002</v>
      </c>
      <c r="AA47" s="39"/>
      <c r="AB47" s="39"/>
      <c r="AD47" s="39"/>
      <c r="AE47" s="39"/>
      <c r="AF47" s="39"/>
      <c r="AG47" s="39"/>
      <c r="AH47" s="40"/>
      <c r="AI47" s="40"/>
    </row>
    <row r="48" spans="4:35" x14ac:dyDescent="0.2">
      <c r="O48" s="38">
        <v>44</v>
      </c>
      <c r="P48" s="44"/>
      <c r="Q48" s="94"/>
      <c r="R48" s="44">
        <v>33.686</v>
      </c>
      <c r="S48" s="94"/>
      <c r="T48" s="44"/>
      <c r="U48" s="44">
        <v>32.447000000000003</v>
      </c>
      <c r="V48" s="94"/>
      <c r="W48" s="44">
        <v>32.683999999999997</v>
      </c>
      <c r="X48" s="94"/>
      <c r="Y48" s="94"/>
      <c r="Z48" s="44">
        <v>32.81</v>
      </c>
      <c r="AA48" s="94"/>
      <c r="AB48" s="94"/>
      <c r="AC48" s="94"/>
      <c r="AD48" s="94"/>
      <c r="AE48" s="94"/>
      <c r="AF48" s="94"/>
      <c r="AG48" s="94"/>
      <c r="AH48" s="94"/>
      <c r="AI48" s="95"/>
    </row>
    <row r="49" spans="15:35" x14ac:dyDescent="0.2">
      <c r="O49" s="38">
        <v>45</v>
      </c>
      <c r="P49" s="44"/>
      <c r="Q49" s="43"/>
      <c r="R49" s="44">
        <v>33.124000000000002</v>
      </c>
      <c r="S49" s="43"/>
      <c r="T49" s="44"/>
      <c r="U49" s="44">
        <v>32.369</v>
      </c>
      <c r="V49" s="43"/>
      <c r="X49" s="43"/>
      <c r="Y49" s="43"/>
      <c r="Z49" s="44">
        <v>32.959000000000003</v>
      </c>
      <c r="AA49" s="43"/>
      <c r="AB49" s="43"/>
      <c r="AC49" s="43"/>
      <c r="AD49" s="43"/>
      <c r="AE49" s="43"/>
      <c r="AF49" s="43"/>
      <c r="AG49" s="43"/>
      <c r="AH49" s="43"/>
      <c r="AI49" s="57"/>
    </row>
    <row r="50" spans="15:35" x14ac:dyDescent="0.2">
      <c r="O50" s="38">
        <v>46</v>
      </c>
      <c r="P50" s="44"/>
      <c r="Q50" s="43"/>
      <c r="R50" s="44">
        <v>33.033000000000001</v>
      </c>
      <c r="S50" s="43"/>
      <c r="T50" s="44"/>
      <c r="V50" s="43"/>
      <c r="W50" s="44"/>
      <c r="X50" s="43"/>
      <c r="Y50" s="43"/>
      <c r="Z50" s="44">
        <v>32.712000000000003</v>
      </c>
      <c r="AA50" s="43"/>
      <c r="AB50" s="43"/>
      <c r="AC50" s="43"/>
      <c r="AD50" s="43"/>
      <c r="AE50" s="43"/>
      <c r="AF50" s="43"/>
      <c r="AG50" s="43"/>
      <c r="AH50" s="54"/>
      <c r="AI50" s="57"/>
    </row>
    <row r="51" spans="15:35" x14ac:dyDescent="0.2">
      <c r="O51" s="38">
        <v>47</v>
      </c>
      <c r="P51" s="44"/>
      <c r="Q51" s="54"/>
      <c r="S51" s="54"/>
      <c r="T51" s="44"/>
      <c r="U51" s="54"/>
      <c r="V51" s="54"/>
      <c r="W51" s="44"/>
      <c r="X51" s="54"/>
      <c r="Y51" s="54"/>
      <c r="Z51" s="44">
        <v>32.758000000000003</v>
      </c>
      <c r="AA51" s="94"/>
      <c r="AB51" s="94"/>
      <c r="AC51" s="94"/>
      <c r="AD51" s="94"/>
      <c r="AE51" s="59"/>
      <c r="AF51" s="59"/>
      <c r="AG51" s="59"/>
      <c r="AH51" s="54"/>
      <c r="AI51" s="55"/>
    </row>
    <row r="52" spans="15:35" x14ac:dyDescent="0.2">
      <c r="O52" s="38">
        <v>48</v>
      </c>
      <c r="P52" s="44"/>
      <c r="Q52" s="43"/>
      <c r="R52" s="43"/>
      <c r="S52" s="43"/>
      <c r="T52" s="44"/>
      <c r="U52" s="43"/>
      <c r="V52" s="43"/>
      <c r="W52" s="44"/>
      <c r="X52" s="43"/>
      <c r="Y52" s="43"/>
      <c r="AA52" s="94"/>
      <c r="AB52" s="94"/>
      <c r="AC52" s="94"/>
      <c r="AD52" s="94"/>
      <c r="AE52" s="43"/>
      <c r="AF52" s="43"/>
      <c r="AG52" s="43"/>
      <c r="AH52" s="43"/>
      <c r="AI52" s="57"/>
    </row>
    <row r="53" spans="15:35" x14ac:dyDescent="0.2">
      <c r="O53" s="38">
        <v>49</v>
      </c>
      <c r="P53" s="44"/>
      <c r="Q53" s="94"/>
      <c r="R53" s="94"/>
      <c r="S53" s="94"/>
      <c r="U53" s="94"/>
      <c r="V53" s="94"/>
      <c r="W53" s="44"/>
      <c r="X53" s="94"/>
      <c r="Y53" s="94"/>
      <c r="Z53" s="94"/>
      <c r="AA53" s="43"/>
      <c r="AB53" s="43"/>
      <c r="AC53" s="43"/>
      <c r="AD53" s="43"/>
      <c r="AE53" s="94"/>
      <c r="AF53" s="94"/>
      <c r="AG53" s="94"/>
      <c r="AH53" s="94"/>
      <c r="AI53" s="95"/>
    </row>
    <row r="54" spans="15:35" x14ac:dyDescent="0.2">
      <c r="O54" s="38">
        <v>50</v>
      </c>
      <c r="Q54" s="43"/>
      <c r="R54" s="43"/>
      <c r="S54" s="43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57"/>
    </row>
    <row r="55" spans="15:35" x14ac:dyDescent="0.2">
      <c r="O55" s="38">
        <v>51</v>
      </c>
      <c r="P55" s="56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57"/>
    </row>
    <row r="56" spans="15:35" x14ac:dyDescent="0.2">
      <c r="O56" s="38">
        <v>52</v>
      </c>
      <c r="P56" s="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57"/>
    </row>
    <row r="57" spans="15:35" x14ac:dyDescent="0.2">
      <c r="O57" s="38">
        <v>53</v>
      </c>
      <c r="P57" s="56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57"/>
    </row>
    <row r="58" spans="15:35" x14ac:dyDescent="0.2">
      <c r="O58" s="38">
        <v>54</v>
      </c>
      <c r="P58" s="56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57"/>
    </row>
    <row r="59" spans="15:35" x14ac:dyDescent="0.2">
      <c r="O59" s="38">
        <v>55</v>
      </c>
      <c r="P59" s="56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57"/>
    </row>
    <row r="60" spans="15:35" x14ac:dyDescent="0.2">
      <c r="O60" s="38">
        <v>56</v>
      </c>
      <c r="P60" s="56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57"/>
    </row>
    <row r="61" spans="15:35" x14ac:dyDescent="0.2">
      <c r="O61" s="38">
        <v>57</v>
      </c>
      <c r="P61" s="56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57"/>
    </row>
    <row r="62" spans="15:35" x14ac:dyDescent="0.2">
      <c r="O62" s="38">
        <v>58</v>
      </c>
      <c r="P62" s="5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57"/>
    </row>
    <row r="63" spans="15:35" x14ac:dyDescent="0.2">
      <c r="O63" s="38">
        <v>59</v>
      </c>
      <c r="P63" s="56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57"/>
    </row>
    <row r="64" spans="15:35" ht="17" thickBot="1" x14ac:dyDescent="0.25">
      <c r="O64" s="38">
        <v>60</v>
      </c>
      <c r="P64" s="96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6" spans="13:35" x14ac:dyDescent="0.2">
      <c r="M66" t="s">
        <v>63</v>
      </c>
      <c r="P66">
        <v>38</v>
      </c>
    </row>
    <row r="67" spans="13:35" x14ac:dyDescent="0.2">
      <c r="M67" t="s">
        <v>22</v>
      </c>
      <c r="P67" s="44">
        <v>37.531999999999996</v>
      </c>
      <c r="Q67" s="44">
        <v>36.735999999999997</v>
      </c>
      <c r="R67" s="44">
        <v>36.962000000000003</v>
      </c>
      <c r="S67" s="44">
        <v>37.505000000000003</v>
      </c>
      <c r="T67" s="44">
        <v>37.421999999999997</v>
      </c>
      <c r="U67" s="44">
        <v>36.36</v>
      </c>
      <c r="V67" s="44">
        <v>37.238</v>
      </c>
      <c r="W67" s="44">
        <v>37.048000000000002</v>
      </c>
      <c r="X67" s="44">
        <v>38.612000000000002</v>
      </c>
      <c r="Y67" s="44">
        <v>36.482999999999997</v>
      </c>
      <c r="Z67" s="44">
        <v>36.834000000000003</v>
      </c>
      <c r="AA67" s="44">
        <v>36.756999999999998</v>
      </c>
      <c r="AB67" s="44">
        <v>36.33</v>
      </c>
      <c r="AC67" s="44">
        <v>36.978999999999999</v>
      </c>
      <c r="AD67" s="44">
        <v>36.390999999999998</v>
      </c>
      <c r="AE67" s="44">
        <v>36.481999999999999</v>
      </c>
      <c r="AF67" s="44">
        <v>36.871000000000002</v>
      </c>
      <c r="AG67" s="44">
        <v>37.067999999999998</v>
      </c>
      <c r="AH67" s="44">
        <v>36.561</v>
      </c>
    </row>
    <row r="68" spans="13:35" x14ac:dyDescent="0.2">
      <c r="M68" t="s">
        <v>23</v>
      </c>
      <c r="Q68">
        <v>155.489</v>
      </c>
      <c r="R68">
        <v>153.15700000000001</v>
      </c>
      <c r="S68">
        <v>156.98400000000001</v>
      </c>
      <c r="T68">
        <v>151.435</v>
      </c>
      <c r="U68">
        <v>153.83199999999999</v>
      </c>
      <c r="V68">
        <v>153.124</v>
      </c>
      <c r="W68">
        <v>151.34200000000001</v>
      </c>
      <c r="X68">
        <v>150.96799999999999</v>
      </c>
      <c r="Y68">
        <v>149.45699999999999</v>
      </c>
      <c r="Z68">
        <v>153.97</v>
      </c>
      <c r="AA68">
        <v>163.07900000000001</v>
      </c>
      <c r="AB68">
        <v>152.398</v>
      </c>
      <c r="AC68">
        <v>152.68100000000001</v>
      </c>
      <c r="AD68">
        <v>152.726</v>
      </c>
      <c r="AE68">
        <v>151.82300000000001</v>
      </c>
      <c r="AF68">
        <v>153.304</v>
      </c>
      <c r="AG68">
        <v>151.16300000000001</v>
      </c>
      <c r="AH68">
        <v>155.08099999999999</v>
      </c>
      <c r="AI68">
        <v>152.114</v>
      </c>
    </row>
    <row r="69" spans="13:35" x14ac:dyDescent="0.2">
      <c r="M69" t="s">
        <v>24</v>
      </c>
      <c r="P69" s="51">
        <f>SUM(P5:P68)</f>
        <v>1408.3579999999997</v>
      </c>
      <c r="Q69" s="51">
        <f t="shared" ref="Q69:AI69" si="6">SUM(Q5:Q68)</f>
        <v>1580.36</v>
      </c>
      <c r="R69" s="51">
        <f t="shared" si="6"/>
        <v>1711.0419999999999</v>
      </c>
      <c r="S69" s="51">
        <f t="shared" si="6"/>
        <v>921.70399999999995</v>
      </c>
      <c r="T69" s="51">
        <f t="shared" si="6"/>
        <v>1244.9519999999998</v>
      </c>
      <c r="U69" s="51">
        <f t="shared" si="6"/>
        <v>1662.2019999999998</v>
      </c>
      <c r="V69" s="51">
        <f t="shared" si="6"/>
        <v>920.79500000000007</v>
      </c>
      <c r="W69" s="51">
        <f t="shared" si="6"/>
        <v>1629.884</v>
      </c>
      <c r="X69" s="51">
        <f t="shared" si="6"/>
        <v>1154.3079999999998</v>
      </c>
      <c r="Y69" s="51">
        <f t="shared" si="6"/>
        <v>1404.3920000000003</v>
      </c>
      <c r="Z69" s="51">
        <f t="shared" si="6"/>
        <v>1736.3830000000003</v>
      </c>
      <c r="AA69" s="51">
        <f t="shared" si="6"/>
        <v>1021.4180000000001</v>
      </c>
      <c r="AB69" s="51">
        <f t="shared" si="6"/>
        <v>1236.558</v>
      </c>
      <c r="AC69" s="51">
        <f t="shared" si="6"/>
        <v>973.80000000000018</v>
      </c>
      <c r="AD69" s="51">
        <f t="shared" si="6"/>
        <v>1104.723</v>
      </c>
      <c r="AE69" s="51">
        <f t="shared" si="6"/>
        <v>1291.6189999999999</v>
      </c>
      <c r="AF69" s="51">
        <f t="shared" si="6"/>
        <v>946.8549999999999</v>
      </c>
      <c r="AG69" s="51">
        <f t="shared" si="6"/>
        <v>965.93200000000013</v>
      </c>
      <c r="AH69" s="51">
        <f t="shared" si="6"/>
        <v>906.13699999999994</v>
      </c>
      <c r="AI69" s="51">
        <f t="shared" si="6"/>
        <v>1389.5460000000003</v>
      </c>
    </row>
    <row r="70" spans="13:35" x14ac:dyDescent="0.2">
      <c r="P70" t="str">
        <f>TEXT(P69/(24 * 60 * 60),"ч:мм:сс")</f>
        <v>0:23:28</v>
      </c>
      <c r="Q70" t="str">
        <f t="shared" ref="Q70:AI70" si="7">TEXT(Q69/(24 * 60 * 60),"ч:мм:сс")</f>
        <v>0:26:20</v>
      </c>
      <c r="R70" t="str">
        <f t="shared" si="7"/>
        <v>0:28:31</v>
      </c>
      <c r="S70" t="str">
        <f t="shared" si="7"/>
        <v>0:15:22</v>
      </c>
      <c r="T70" t="str">
        <f t="shared" si="7"/>
        <v>0:20:45</v>
      </c>
      <c r="U70" t="str">
        <f t="shared" si="7"/>
        <v>0:27:42</v>
      </c>
      <c r="V70" t="str">
        <f t="shared" si="7"/>
        <v>0:15:21</v>
      </c>
      <c r="W70" t="str">
        <f t="shared" si="7"/>
        <v>0:27:10</v>
      </c>
      <c r="X70" t="str">
        <f t="shared" si="7"/>
        <v>0:19:14</v>
      </c>
      <c r="Y70" t="str">
        <f t="shared" si="7"/>
        <v>0:23:24</v>
      </c>
      <c r="Z70" t="str">
        <f t="shared" si="7"/>
        <v>0:28:56</v>
      </c>
      <c r="AA70" t="str">
        <f t="shared" si="7"/>
        <v>0:17:01</v>
      </c>
      <c r="AB70" t="str">
        <f t="shared" si="7"/>
        <v>0:20:37</v>
      </c>
      <c r="AC70" t="str">
        <f t="shared" si="7"/>
        <v>0:16:14</v>
      </c>
      <c r="AD70" t="str">
        <f t="shared" si="7"/>
        <v>0:18:25</v>
      </c>
      <c r="AE70" t="str">
        <f t="shared" si="7"/>
        <v>0:21:32</v>
      </c>
      <c r="AF70" t="str">
        <f t="shared" si="7"/>
        <v>0:15:47</v>
      </c>
      <c r="AG70" t="str">
        <f t="shared" si="7"/>
        <v>0:16:06</v>
      </c>
      <c r="AH70" t="str">
        <f t="shared" si="7"/>
        <v>0:15:06</v>
      </c>
      <c r="AI70" t="str">
        <f t="shared" si="7"/>
        <v>0:23:10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F4A8-181C-EE42-AF5C-71AE3D319C88}">
  <dimension ref="A1:AI70"/>
  <sheetViews>
    <sheetView topLeftCell="B6" zoomScale="125" zoomScaleNormal="70" zoomScalePageLayoutView="70" workbookViewId="0">
      <selection activeCell="P65" sqref="P65"/>
    </sheetView>
  </sheetViews>
  <sheetFormatPr baseColWidth="10" defaultColWidth="11" defaultRowHeight="16" x14ac:dyDescent="0.2"/>
  <cols>
    <col min="2" max="2" width="15.83203125" bestFit="1" customWidth="1"/>
    <col min="4" max="4" width="9.1640625" customWidth="1"/>
    <col min="5" max="5" width="12.5" customWidth="1"/>
    <col min="8" max="8" width="11.83203125" bestFit="1" customWidth="1"/>
    <col min="14" max="14" width="5.33203125" customWidth="1"/>
    <col min="15" max="15" width="4.33203125" customWidth="1"/>
    <col min="16" max="16" width="10" customWidth="1"/>
    <col min="17" max="18" width="12.33203125" customWidth="1"/>
    <col min="19" max="19" width="11.6640625" customWidth="1"/>
    <col min="20" max="20" width="11.1640625" customWidth="1"/>
    <col min="21" max="21" width="11.33203125" customWidth="1"/>
    <col min="22" max="22" width="9.33203125" customWidth="1"/>
    <col min="23" max="23" width="12" customWidth="1"/>
    <col min="24" max="24" width="13" customWidth="1"/>
    <col min="25" max="25" width="10.5" customWidth="1"/>
    <col min="26" max="26" width="10.6640625" customWidth="1"/>
    <col min="27" max="27" width="11" customWidth="1"/>
    <col min="28" max="28" width="12.1640625" customWidth="1"/>
    <col min="29" max="29" width="11.1640625" customWidth="1"/>
    <col min="30" max="30" width="12" customWidth="1"/>
    <col min="31" max="31" width="9.33203125" customWidth="1"/>
    <col min="32" max="32" width="12.83203125" customWidth="1"/>
    <col min="33" max="33" width="12.1640625" customWidth="1"/>
    <col min="34" max="34" width="9.33203125" customWidth="1"/>
    <col min="35" max="35" width="12" customWidth="1"/>
  </cols>
  <sheetData>
    <row r="1" spans="1:35" ht="20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35" x14ac:dyDescent="0.2">
      <c r="C2" s="1"/>
      <c r="D2" s="1"/>
      <c r="E2" s="1"/>
      <c r="F2" s="1"/>
      <c r="G2" s="1"/>
      <c r="H2" s="1"/>
      <c r="I2" s="1"/>
      <c r="J2" s="1"/>
      <c r="K2" s="1"/>
    </row>
    <row r="3" spans="1:35" ht="20" thickBot="1" x14ac:dyDescent="0.3">
      <c r="A3" s="182" t="s">
        <v>48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35" ht="20" thickBot="1" x14ac:dyDescent="0.3">
      <c r="A4" s="183"/>
      <c r="B4" s="183"/>
      <c r="C4" s="183"/>
      <c r="D4" s="183"/>
      <c r="E4" s="183"/>
      <c r="F4" s="184"/>
      <c r="G4" s="184"/>
      <c r="H4" s="184"/>
      <c r="I4" s="183"/>
      <c r="J4" s="183"/>
      <c r="K4" s="183"/>
      <c r="O4" s="34"/>
      <c r="P4" s="35" t="str">
        <f>B7</f>
        <v>Кублицкий</v>
      </c>
      <c r="Q4" s="36" t="str">
        <f>B8</f>
        <v>Геронимус М</v>
      </c>
      <c r="R4" s="36" t="str">
        <f>B9</f>
        <v>Геронимус К</v>
      </c>
      <c r="S4" s="36" t="str">
        <f>B10</f>
        <v>Кублицкий</v>
      </c>
      <c r="T4" s="36" t="str">
        <f>B11</f>
        <v>Геронимус М</v>
      </c>
      <c r="U4" s="36" t="str">
        <f>B12</f>
        <v>Геронимус К</v>
      </c>
      <c r="V4" s="36" t="str">
        <f>B13</f>
        <v>Кублицкий</v>
      </c>
      <c r="W4" s="36" t="str">
        <f>B14</f>
        <v>Геронимус М</v>
      </c>
      <c r="X4" s="36" t="str">
        <f>B15</f>
        <v>Геронимус К</v>
      </c>
      <c r="Y4" s="36" t="str">
        <f>B16</f>
        <v>Кублицкий</v>
      </c>
      <c r="Z4" s="36" t="str">
        <f>B17</f>
        <v>Геронимус М</v>
      </c>
      <c r="AA4" s="36" t="str">
        <f>B18</f>
        <v>Геронимус К</v>
      </c>
      <c r="AB4" s="36" t="str">
        <f>B19</f>
        <v>Кублицкий</v>
      </c>
      <c r="AC4" s="36" t="str">
        <f>B20</f>
        <v>Геронимус М</v>
      </c>
      <c r="AD4" s="36" t="str">
        <f>B21</f>
        <v>Геронимус К</v>
      </c>
      <c r="AE4" s="36" t="str">
        <f>B22</f>
        <v>Кублицкий</v>
      </c>
      <c r="AF4" s="36" t="str">
        <f>B23</f>
        <v>Геронимус М</v>
      </c>
      <c r="AG4" s="36" t="str">
        <f>B24</f>
        <v>Геронимус К</v>
      </c>
      <c r="AH4" s="36" t="str">
        <f>B25</f>
        <v>Кублицкий</v>
      </c>
      <c r="AI4" s="37" t="str">
        <f>B26</f>
        <v>Геронимус М</v>
      </c>
    </row>
    <row r="5" spans="1:35" x14ac:dyDescent="0.2">
      <c r="A5" s="185" t="s">
        <v>0</v>
      </c>
      <c r="B5" s="187" t="s">
        <v>1</v>
      </c>
      <c r="C5" s="189" t="s">
        <v>2</v>
      </c>
      <c r="D5" s="191" t="s">
        <v>3</v>
      </c>
      <c r="E5" s="185" t="s">
        <v>4</v>
      </c>
      <c r="F5" s="193" t="s">
        <v>5</v>
      </c>
      <c r="G5" s="194"/>
      <c r="H5" s="195"/>
      <c r="I5" s="191" t="s">
        <v>6</v>
      </c>
      <c r="J5" s="175" t="s">
        <v>7</v>
      </c>
      <c r="K5" s="176"/>
      <c r="L5" s="177" t="s">
        <v>8</v>
      </c>
      <c r="M5" s="179" t="s">
        <v>9</v>
      </c>
      <c r="O5" s="38">
        <v>1</v>
      </c>
      <c r="P5" s="44">
        <v>33.93</v>
      </c>
      <c r="Q5" s="44">
        <v>33.79</v>
      </c>
      <c r="R5" s="44">
        <v>33.781999999999996</v>
      </c>
      <c r="S5" s="44">
        <v>33.634999999999998</v>
      </c>
      <c r="T5" s="44">
        <v>33.31</v>
      </c>
      <c r="U5" s="44">
        <v>33.484999999999999</v>
      </c>
      <c r="V5" s="44">
        <v>33.906999999999996</v>
      </c>
      <c r="W5" s="44">
        <v>33.929000000000002</v>
      </c>
      <c r="X5" s="44">
        <v>33.481000000000002</v>
      </c>
      <c r="Y5" s="44">
        <v>33.357999999999997</v>
      </c>
      <c r="Z5" s="44">
        <v>33.131</v>
      </c>
      <c r="AA5" s="44">
        <v>33.887999999999998</v>
      </c>
      <c r="AB5" s="44">
        <v>33.408000000000001</v>
      </c>
      <c r="AC5" s="44">
        <v>33.536999999999999</v>
      </c>
      <c r="AD5" s="44">
        <v>34.686999999999998</v>
      </c>
      <c r="AE5" s="44">
        <v>32.896000000000001</v>
      </c>
      <c r="AF5" s="44">
        <v>33.229999999999997</v>
      </c>
      <c r="AG5" s="44">
        <v>33.197000000000003</v>
      </c>
      <c r="AH5" s="44">
        <v>33.014000000000003</v>
      </c>
      <c r="AI5" s="44">
        <v>33.959000000000003</v>
      </c>
    </row>
    <row r="6" spans="1:35" ht="31" thickBot="1" x14ac:dyDescent="0.25">
      <c r="A6" s="186"/>
      <c r="B6" s="188"/>
      <c r="C6" s="190"/>
      <c r="D6" s="192"/>
      <c r="E6" s="186"/>
      <c r="F6" s="2" t="s">
        <v>10</v>
      </c>
      <c r="G6" s="3" t="s">
        <v>11</v>
      </c>
      <c r="H6" s="4" t="s">
        <v>12</v>
      </c>
      <c r="I6" s="192"/>
      <c r="J6" s="64" t="s">
        <v>13</v>
      </c>
      <c r="K6" s="64" t="s">
        <v>14</v>
      </c>
      <c r="L6" s="178"/>
      <c r="M6" s="180"/>
      <c r="O6" s="38">
        <v>2</v>
      </c>
      <c r="P6" s="44">
        <v>33.497</v>
      </c>
      <c r="Q6" s="44">
        <v>33.286999999999999</v>
      </c>
      <c r="R6" s="44">
        <v>33.968000000000004</v>
      </c>
      <c r="S6" s="44">
        <v>33.270000000000003</v>
      </c>
      <c r="T6" s="44">
        <v>32.881</v>
      </c>
      <c r="U6" s="44">
        <v>33.22</v>
      </c>
      <c r="V6" s="44">
        <v>33.256</v>
      </c>
      <c r="W6" s="44">
        <v>33.454000000000001</v>
      </c>
      <c r="X6" s="44">
        <v>33.456000000000003</v>
      </c>
      <c r="Y6" s="44">
        <v>33.213999999999999</v>
      </c>
      <c r="Z6" s="44">
        <v>32.762999999999998</v>
      </c>
      <c r="AA6" s="44">
        <v>32.954999999999998</v>
      </c>
      <c r="AB6" s="44">
        <v>33.093000000000004</v>
      </c>
      <c r="AC6" s="44">
        <v>33.046999999999997</v>
      </c>
      <c r="AD6" s="44">
        <v>33.892000000000003</v>
      </c>
      <c r="AE6" s="44">
        <v>32.628999999999998</v>
      </c>
      <c r="AF6" s="44">
        <v>32.841999999999999</v>
      </c>
      <c r="AG6" s="44">
        <v>32.786999999999999</v>
      </c>
      <c r="AH6" s="44">
        <v>32.996000000000002</v>
      </c>
      <c r="AI6" s="44">
        <v>32.463000000000001</v>
      </c>
    </row>
    <row r="7" spans="1:35" ht="17" thickBot="1" x14ac:dyDescent="0.25">
      <c r="A7" s="6">
        <v>1</v>
      </c>
      <c r="B7" s="7" t="s">
        <v>101</v>
      </c>
      <c r="C7" s="8">
        <v>41</v>
      </c>
      <c r="D7" s="9"/>
      <c r="E7" s="10">
        <f>COUNT(P$5:P$54)</f>
        <v>24</v>
      </c>
      <c r="F7" s="11">
        <f>MIN(P5:P54)</f>
        <v>32.866999999999997</v>
      </c>
      <c r="G7" s="12">
        <f>AVERAGE(P5:P54)</f>
        <v>33.294625000000003</v>
      </c>
      <c r="H7" s="13">
        <f>G7-F7</f>
        <v>0.42762500000000614</v>
      </c>
      <c r="I7" s="14">
        <v>1.0659722222222221E-2</v>
      </c>
      <c r="J7" s="15">
        <f>I7</f>
        <v>1.0659722222222221E-2</v>
      </c>
      <c r="K7" s="16">
        <f>J7</f>
        <v>1.0659722222222221E-2</v>
      </c>
      <c r="L7" s="44" t="s">
        <v>104</v>
      </c>
      <c r="M7" s="48"/>
      <c r="O7" s="38">
        <v>3</v>
      </c>
      <c r="P7" s="44">
        <v>33.228000000000002</v>
      </c>
      <c r="Q7" s="44">
        <v>33.29</v>
      </c>
      <c r="R7" s="44">
        <v>33.32</v>
      </c>
      <c r="S7" s="44">
        <v>33.177</v>
      </c>
      <c r="T7" s="44">
        <v>32.713999999999999</v>
      </c>
      <c r="U7" s="44">
        <v>33.113</v>
      </c>
      <c r="V7" s="44">
        <v>33.228999999999999</v>
      </c>
      <c r="W7" s="44">
        <v>33.052</v>
      </c>
      <c r="X7" s="44">
        <v>32.981000000000002</v>
      </c>
      <c r="Y7" s="44">
        <v>32.963999999999999</v>
      </c>
      <c r="Z7" s="44">
        <v>32.811</v>
      </c>
      <c r="AA7" s="44">
        <v>32.945999999999998</v>
      </c>
      <c r="AB7" s="44">
        <v>32.883000000000003</v>
      </c>
      <c r="AC7" s="44">
        <v>32.9</v>
      </c>
      <c r="AD7" s="44">
        <v>33.18</v>
      </c>
      <c r="AE7" s="44">
        <v>32.860999999999997</v>
      </c>
      <c r="AF7" s="44">
        <v>32.975000000000001</v>
      </c>
      <c r="AG7" s="44">
        <v>32.774999999999999</v>
      </c>
      <c r="AH7" s="44">
        <v>32.756</v>
      </c>
      <c r="AI7" s="44">
        <v>32.421999999999997</v>
      </c>
    </row>
    <row r="8" spans="1:35" ht="17" thickBot="1" x14ac:dyDescent="0.25">
      <c r="A8" s="17">
        <v>2</v>
      </c>
      <c r="B8" s="91" t="s">
        <v>102</v>
      </c>
      <c r="C8" s="61">
        <v>38</v>
      </c>
      <c r="D8" s="20"/>
      <c r="E8" s="10">
        <f>COUNT(Q$5:Q$54)</f>
        <v>43</v>
      </c>
      <c r="F8" s="45">
        <f>MIN(Q5:Q54)</f>
        <v>32.807000000000002</v>
      </c>
      <c r="G8" s="21">
        <f>AVERAGE(Q5:Q54)</f>
        <v>33.139418604651148</v>
      </c>
      <c r="H8" s="22">
        <f>G8-F8</f>
        <v>0.3324186046511457</v>
      </c>
      <c r="I8" s="23">
        <v>2.9386574074074075E-2</v>
      </c>
      <c r="J8" s="24">
        <f t="shared" ref="J8:J17" si="0">I8-I7</f>
        <v>1.8726851851851856E-2</v>
      </c>
      <c r="K8" s="25">
        <f>J8</f>
        <v>1.8726851851851856E-2</v>
      </c>
      <c r="L8" s="44" t="s">
        <v>105</v>
      </c>
      <c r="M8" s="47"/>
      <c r="O8" s="38">
        <v>4</v>
      </c>
      <c r="P8" s="44">
        <v>33.363999999999997</v>
      </c>
      <c r="Q8" s="44">
        <v>32.893000000000001</v>
      </c>
      <c r="R8" s="44">
        <v>33.103000000000002</v>
      </c>
      <c r="S8" s="44">
        <v>33.06</v>
      </c>
      <c r="T8" s="44">
        <v>32.731000000000002</v>
      </c>
      <c r="U8" s="44">
        <v>32.890999999999998</v>
      </c>
      <c r="V8" s="44">
        <v>33.238999999999997</v>
      </c>
      <c r="W8" s="44">
        <v>33.270000000000003</v>
      </c>
      <c r="X8" s="44">
        <v>32.981999999999999</v>
      </c>
      <c r="Y8" s="44">
        <v>32.902000000000001</v>
      </c>
      <c r="Z8" s="44">
        <v>32.639000000000003</v>
      </c>
      <c r="AA8" s="44">
        <v>32.771000000000001</v>
      </c>
      <c r="AB8" s="44">
        <v>32.573999999999998</v>
      </c>
      <c r="AC8" s="44">
        <v>32.938000000000002</v>
      </c>
      <c r="AD8" s="44">
        <v>32.973999999999997</v>
      </c>
      <c r="AE8" s="44">
        <v>32.625999999999998</v>
      </c>
      <c r="AF8" s="44">
        <v>32.576999999999998</v>
      </c>
      <c r="AG8" s="44">
        <v>32.697000000000003</v>
      </c>
      <c r="AH8" s="44">
        <v>32.587000000000003</v>
      </c>
      <c r="AI8" s="44">
        <v>32.229999999999997</v>
      </c>
    </row>
    <row r="9" spans="1:35" ht="17" thickBot="1" x14ac:dyDescent="0.25">
      <c r="A9" s="17">
        <v>3</v>
      </c>
      <c r="B9" s="7" t="s">
        <v>103</v>
      </c>
      <c r="C9" s="61">
        <v>55</v>
      </c>
      <c r="D9" s="20"/>
      <c r="E9" s="10">
        <f>COUNT(R$5:R$54)</f>
        <v>30</v>
      </c>
      <c r="F9" s="26">
        <f>MIN(R5:R54)</f>
        <v>32.762999999999998</v>
      </c>
      <c r="G9" s="27">
        <f>AVERAGE(R5:R54)</f>
        <v>33.126600000000003</v>
      </c>
      <c r="H9" s="22">
        <f t="shared" ref="H9:H18" si="1">G9-F9</f>
        <v>0.36360000000000525</v>
      </c>
      <c r="I9" s="23">
        <v>4.3101851851851856E-2</v>
      </c>
      <c r="J9" s="24">
        <f t="shared" si="0"/>
        <v>1.3715277777777781E-2</v>
      </c>
      <c r="K9" s="25">
        <f>J9</f>
        <v>1.3715277777777781E-2</v>
      </c>
      <c r="L9" s="44" t="s">
        <v>106</v>
      </c>
      <c r="M9" s="47"/>
      <c r="O9" s="38">
        <v>5</v>
      </c>
      <c r="P9" s="44">
        <v>32.930999999999997</v>
      </c>
      <c r="Q9" s="44">
        <v>32.924999999999997</v>
      </c>
      <c r="R9" s="44">
        <v>33.685000000000002</v>
      </c>
      <c r="S9" s="44">
        <v>33.021999999999998</v>
      </c>
      <c r="T9" s="44">
        <v>33.061999999999998</v>
      </c>
      <c r="U9" s="44">
        <v>33.076000000000001</v>
      </c>
      <c r="V9" s="44">
        <v>32.994999999999997</v>
      </c>
      <c r="W9" s="44">
        <v>33.177999999999997</v>
      </c>
      <c r="X9" s="44">
        <v>32.850999999999999</v>
      </c>
      <c r="Y9" s="44">
        <v>33.054000000000002</v>
      </c>
      <c r="Z9" s="44">
        <v>32.652999999999999</v>
      </c>
      <c r="AA9" s="44">
        <v>32.881999999999998</v>
      </c>
      <c r="AB9" s="44">
        <v>32.597000000000001</v>
      </c>
      <c r="AC9" s="44">
        <v>32.78</v>
      </c>
      <c r="AD9" s="44">
        <v>33.095999999999997</v>
      </c>
      <c r="AE9" s="44">
        <v>32.433</v>
      </c>
      <c r="AF9" s="44">
        <v>32.646000000000001</v>
      </c>
      <c r="AG9" s="44">
        <v>32.645000000000003</v>
      </c>
      <c r="AH9" s="44">
        <v>32.595999999999997</v>
      </c>
      <c r="AI9" s="44">
        <v>32.304000000000002</v>
      </c>
    </row>
    <row r="10" spans="1:35" ht="17" thickBot="1" x14ac:dyDescent="0.25">
      <c r="A10" s="17">
        <v>4</v>
      </c>
      <c r="B10" s="91" t="s">
        <v>101</v>
      </c>
      <c r="C10" s="61">
        <v>37</v>
      </c>
      <c r="D10" s="20"/>
      <c r="E10" s="10">
        <f>COUNT(S$5:S$54)</f>
        <v>25</v>
      </c>
      <c r="F10" s="28">
        <f>MIN(S5:S54)</f>
        <v>32.822000000000003</v>
      </c>
      <c r="G10" s="27">
        <f>AVERAGE(S5:S54)</f>
        <v>33.030880000000003</v>
      </c>
      <c r="H10" s="22">
        <f t="shared" si="1"/>
        <v>0.20888000000000062</v>
      </c>
      <c r="I10" s="23">
        <v>5.4849537037037037E-2</v>
      </c>
      <c r="J10" s="24">
        <f t="shared" si="0"/>
        <v>1.174768518518518E-2</v>
      </c>
      <c r="K10" s="25">
        <f t="shared" ref="K10:K26" si="2">J10+K7</f>
        <v>2.2407407407407404E-2</v>
      </c>
      <c r="L10" s="44" t="s">
        <v>107</v>
      </c>
      <c r="M10" s="47"/>
      <c r="O10" s="38">
        <v>6</v>
      </c>
      <c r="P10" s="44">
        <v>32.866999999999997</v>
      </c>
      <c r="Q10" s="44">
        <v>33.146999999999998</v>
      </c>
      <c r="R10" s="44">
        <v>33.295999999999999</v>
      </c>
      <c r="S10" s="44">
        <v>32.874000000000002</v>
      </c>
      <c r="T10" s="44">
        <v>32.719000000000001</v>
      </c>
      <c r="U10" s="44">
        <v>33.088000000000001</v>
      </c>
      <c r="V10" s="44">
        <v>32.927999999999997</v>
      </c>
      <c r="W10" s="44">
        <v>33.097000000000001</v>
      </c>
      <c r="X10" s="44">
        <v>33.097999999999999</v>
      </c>
      <c r="Y10" s="44">
        <v>32.902999999999999</v>
      </c>
      <c r="Z10" s="44">
        <v>32.56</v>
      </c>
      <c r="AA10" s="44">
        <v>32.860999999999997</v>
      </c>
      <c r="AB10" s="44">
        <v>32.853000000000002</v>
      </c>
      <c r="AC10" s="44">
        <v>32.915999999999997</v>
      </c>
      <c r="AD10" s="44">
        <v>32.963999999999999</v>
      </c>
      <c r="AE10" s="44">
        <v>32.701999999999998</v>
      </c>
      <c r="AF10" s="44">
        <v>32.527999999999999</v>
      </c>
      <c r="AG10" s="44">
        <v>32.581000000000003</v>
      </c>
      <c r="AH10" s="44">
        <v>32.518000000000001</v>
      </c>
      <c r="AI10" s="44">
        <v>32.424999999999997</v>
      </c>
    </row>
    <row r="11" spans="1:35" ht="17" thickBot="1" x14ac:dyDescent="0.25">
      <c r="A11" s="17">
        <v>5</v>
      </c>
      <c r="B11" s="7" t="s">
        <v>102</v>
      </c>
      <c r="C11" s="29" t="s">
        <v>227</v>
      </c>
      <c r="D11" s="20"/>
      <c r="E11" s="10">
        <f>COUNT(T$5:T$54)</f>
        <v>25</v>
      </c>
      <c r="F11" s="99">
        <f>MIN(T5:T54)</f>
        <v>32.442</v>
      </c>
      <c r="G11" s="27">
        <f>AVERAGE(T5:T54)</f>
        <v>32.791999999999987</v>
      </c>
      <c r="H11" s="22">
        <f t="shared" si="1"/>
        <v>0.34999999999998721</v>
      </c>
      <c r="I11" s="23">
        <v>6.6527777777777783E-2</v>
      </c>
      <c r="J11" s="24">
        <f t="shared" si="0"/>
        <v>1.1678240740740746E-2</v>
      </c>
      <c r="K11" s="25">
        <f t="shared" si="2"/>
        <v>3.0405092592592602E-2</v>
      </c>
      <c r="L11" s="44" t="s">
        <v>108</v>
      </c>
      <c r="M11" s="47"/>
      <c r="O11" s="38">
        <v>7</v>
      </c>
      <c r="P11" s="44">
        <v>33.054000000000002</v>
      </c>
      <c r="Q11" s="44">
        <v>33.057000000000002</v>
      </c>
      <c r="R11" s="44">
        <v>32.993000000000002</v>
      </c>
      <c r="S11" s="44">
        <v>33.119999999999997</v>
      </c>
      <c r="T11" s="44">
        <v>33.017000000000003</v>
      </c>
      <c r="U11" s="44">
        <v>32.975000000000001</v>
      </c>
      <c r="V11" s="44">
        <v>32.869</v>
      </c>
      <c r="W11" s="44">
        <v>33.134999999999998</v>
      </c>
      <c r="X11" s="44">
        <v>32.770000000000003</v>
      </c>
      <c r="Y11" s="44">
        <v>32.951999999999998</v>
      </c>
      <c r="Z11" s="44">
        <v>32.518999999999998</v>
      </c>
      <c r="AA11" s="44">
        <v>32.728999999999999</v>
      </c>
      <c r="AB11" s="44">
        <v>32.673999999999999</v>
      </c>
      <c r="AC11" s="44">
        <v>32.807000000000002</v>
      </c>
      <c r="AD11" s="44">
        <v>32.902000000000001</v>
      </c>
      <c r="AE11" s="44">
        <v>32.948999999999998</v>
      </c>
      <c r="AF11" s="44">
        <v>32.368000000000002</v>
      </c>
      <c r="AG11" s="44">
        <v>32.445</v>
      </c>
      <c r="AH11" s="44">
        <v>32.677999999999997</v>
      </c>
      <c r="AI11" s="44">
        <v>32.329000000000001</v>
      </c>
    </row>
    <row r="12" spans="1:35" ht="17" thickBot="1" x14ac:dyDescent="0.25">
      <c r="A12" s="17">
        <v>6</v>
      </c>
      <c r="B12" s="91" t="s">
        <v>103</v>
      </c>
      <c r="C12" s="61">
        <v>69</v>
      </c>
      <c r="D12" s="20"/>
      <c r="E12" s="10">
        <f>COUNT(U$5:U$54)</f>
        <v>47</v>
      </c>
      <c r="F12" s="45">
        <f>MIN(U5:U54)</f>
        <v>32.631</v>
      </c>
      <c r="G12" s="21">
        <f>AVERAGE(U5:U54)</f>
        <v>32.949212765957448</v>
      </c>
      <c r="H12" s="22">
        <f t="shared" si="1"/>
        <v>0.31821276595744763</v>
      </c>
      <c r="I12" s="23">
        <v>8.6643518518518522E-2</v>
      </c>
      <c r="J12" s="24">
        <f t="shared" si="0"/>
        <v>2.011574074074074E-2</v>
      </c>
      <c r="K12" s="25">
        <f t="shared" si="2"/>
        <v>3.3831018518518524E-2</v>
      </c>
      <c r="L12" s="44" t="s">
        <v>109</v>
      </c>
      <c r="M12" s="47"/>
      <c r="O12" s="38">
        <v>8</v>
      </c>
      <c r="P12" s="44">
        <v>33.094000000000001</v>
      </c>
      <c r="Q12" s="44">
        <v>32.823</v>
      </c>
      <c r="R12" s="44">
        <v>33.015999999999998</v>
      </c>
      <c r="S12" s="44">
        <v>32.96</v>
      </c>
      <c r="T12" s="44">
        <v>32.914999999999999</v>
      </c>
      <c r="U12" s="44">
        <v>33.097000000000001</v>
      </c>
      <c r="V12" s="44">
        <v>32.889000000000003</v>
      </c>
      <c r="W12" s="44">
        <v>33.057000000000002</v>
      </c>
      <c r="X12" s="44">
        <v>32.704999999999998</v>
      </c>
      <c r="Y12" s="44">
        <v>32.956000000000003</v>
      </c>
      <c r="Z12" s="44">
        <v>32.57</v>
      </c>
      <c r="AA12" s="44">
        <v>32.921999999999997</v>
      </c>
      <c r="AB12" s="44">
        <v>32.512999999999998</v>
      </c>
      <c r="AC12" s="44">
        <v>32.749000000000002</v>
      </c>
      <c r="AD12" s="44">
        <v>33.014000000000003</v>
      </c>
      <c r="AE12" s="44">
        <v>32.570999999999998</v>
      </c>
      <c r="AF12" s="44">
        <v>32.322000000000003</v>
      </c>
      <c r="AG12" s="44">
        <v>32.435000000000002</v>
      </c>
      <c r="AH12" s="44">
        <v>32.829000000000001</v>
      </c>
      <c r="AI12" s="44">
        <v>33.863</v>
      </c>
    </row>
    <row r="13" spans="1:35" ht="17" thickBot="1" x14ac:dyDescent="0.25">
      <c r="A13" s="17">
        <v>7</v>
      </c>
      <c r="B13" s="91" t="s">
        <v>101</v>
      </c>
      <c r="C13" s="61">
        <v>91</v>
      </c>
      <c r="D13" s="20"/>
      <c r="E13" s="10">
        <f>COUNT(V$5:V$54)</f>
        <v>48</v>
      </c>
      <c r="F13" s="26">
        <f>MIN(V5:V54)</f>
        <v>32.610999999999997</v>
      </c>
      <c r="G13" s="27">
        <f>AVERAGE(V5:V54)</f>
        <v>32.877520833333328</v>
      </c>
      <c r="H13" s="22">
        <f t="shared" si="1"/>
        <v>0.2665208333333311</v>
      </c>
      <c r="I13" s="23">
        <v>0.10708333333333335</v>
      </c>
      <c r="J13" s="58">
        <f t="shared" si="0"/>
        <v>2.0439814814814827E-2</v>
      </c>
      <c r="K13" s="25">
        <f t="shared" si="2"/>
        <v>4.2847222222222231E-2</v>
      </c>
      <c r="L13" s="44" t="s">
        <v>110</v>
      </c>
      <c r="M13" s="47"/>
      <c r="O13" s="38">
        <v>9</v>
      </c>
      <c r="P13" s="44">
        <v>33.095999999999997</v>
      </c>
      <c r="Q13" s="44">
        <v>32.936999999999998</v>
      </c>
      <c r="R13" s="44">
        <v>32.984000000000002</v>
      </c>
      <c r="S13" s="44">
        <v>33</v>
      </c>
      <c r="T13" s="44">
        <v>32.89</v>
      </c>
      <c r="U13" s="44">
        <v>33.191000000000003</v>
      </c>
      <c r="V13" s="44">
        <v>32.874000000000002</v>
      </c>
      <c r="W13" s="44">
        <v>33.200000000000003</v>
      </c>
      <c r="X13" s="44">
        <v>33.052999999999997</v>
      </c>
      <c r="Y13" s="44">
        <v>32.860999999999997</v>
      </c>
      <c r="Z13" s="44">
        <v>32.506</v>
      </c>
      <c r="AA13" s="44">
        <v>32.89</v>
      </c>
      <c r="AB13" s="44">
        <v>32.6</v>
      </c>
      <c r="AC13" s="44">
        <v>33.280999999999999</v>
      </c>
      <c r="AD13" s="44">
        <v>32.832000000000001</v>
      </c>
      <c r="AE13" s="44">
        <v>32.482999999999997</v>
      </c>
      <c r="AF13" s="44">
        <v>32.406999999999996</v>
      </c>
      <c r="AG13" s="44">
        <v>32.475999999999999</v>
      </c>
      <c r="AH13" s="44">
        <v>32.798000000000002</v>
      </c>
      <c r="AI13" s="44">
        <v>33.265999999999998</v>
      </c>
    </row>
    <row r="14" spans="1:35" ht="17" thickBot="1" x14ac:dyDescent="0.25">
      <c r="A14" s="17">
        <v>8</v>
      </c>
      <c r="B14" s="7" t="s">
        <v>102</v>
      </c>
      <c r="C14" s="61">
        <v>12</v>
      </c>
      <c r="D14" s="20"/>
      <c r="E14" s="10">
        <f>COUNT(W$5:W$54)</f>
        <v>26</v>
      </c>
      <c r="F14" s="100">
        <f>MIN(W5:W54)</f>
        <v>32.866999999999997</v>
      </c>
      <c r="G14" s="27">
        <f>AVERAGE(W5:W54)</f>
        <v>33.205038461538471</v>
      </c>
      <c r="H14" s="22">
        <f t="shared" si="1"/>
        <v>0.33803846153847417</v>
      </c>
      <c r="I14" s="23">
        <v>0.11927083333333333</v>
      </c>
      <c r="J14" s="24">
        <f t="shared" si="0"/>
        <v>1.2187499999999976E-2</v>
      </c>
      <c r="K14" s="25">
        <f t="shared" si="2"/>
        <v>4.2592592592592578E-2</v>
      </c>
      <c r="L14" s="44" t="s">
        <v>111</v>
      </c>
      <c r="M14" s="47" t="s">
        <v>92</v>
      </c>
      <c r="O14" s="38">
        <v>10</v>
      </c>
      <c r="P14" s="44">
        <v>33.701999999999998</v>
      </c>
      <c r="Q14" s="44">
        <v>33.075000000000003</v>
      </c>
      <c r="R14" s="44">
        <v>33.073999999999998</v>
      </c>
      <c r="S14" s="44">
        <v>33.152000000000001</v>
      </c>
      <c r="T14" s="44">
        <v>32.671999999999997</v>
      </c>
      <c r="U14" s="44">
        <v>32.747</v>
      </c>
      <c r="V14" s="44">
        <v>32.848999999999997</v>
      </c>
      <c r="W14" s="44">
        <v>32.866999999999997</v>
      </c>
      <c r="X14" s="44">
        <v>32.819000000000003</v>
      </c>
      <c r="Y14" s="44">
        <v>32.954000000000001</v>
      </c>
      <c r="Z14" s="44">
        <v>32.411000000000001</v>
      </c>
      <c r="AA14" s="44">
        <v>32.768999999999998</v>
      </c>
      <c r="AB14" s="44">
        <v>32.540999999999997</v>
      </c>
      <c r="AC14" s="44">
        <v>32.997999999999998</v>
      </c>
      <c r="AD14" s="44">
        <v>33.069000000000003</v>
      </c>
      <c r="AE14" s="44">
        <v>32.506</v>
      </c>
      <c r="AF14" s="44">
        <v>32.417999999999999</v>
      </c>
      <c r="AG14" s="44">
        <v>32.6</v>
      </c>
      <c r="AH14" s="44">
        <v>32.746000000000002</v>
      </c>
      <c r="AI14" s="44">
        <v>32.555999999999997</v>
      </c>
    </row>
    <row r="15" spans="1:35" ht="17" thickBot="1" x14ac:dyDescent="0.25">
      <c r="A15" s="17">
        <v>9</v>
      </c>
      <c r="B15" s="91" t="s">
        <v>103</v>
      </c>
      <c r="C15" s="61">
        <v>37</v>
      </c>
      <c r="D15" s="20"/>
      <c r="E15" s="10">
        <f>COUNT(X$5:X$54)</f>
        <v>28</v>
      </c>
      <c r="F15" s="28">
        <f>MIN(X5:X54)</f>
        <v>32.674999999999997</v>
      </c>
      <c r="G15" s="27">
        <f>AVERAGE(X5:X54)</f>
        <v>32.97671428571428</v>
      </c>
      <c r="H15" s="22">
        <f t="shared" si="1"/>
        <v>0.30171428571428294</v>
      </c>
      <c r="I15" s="23">
        <v>0.13224537037037037</v>
      </c>
      <c r="J15" s="24">
        <f t="shared" si="0"/>
        <v>1.2974537037037048E-2</v>
      </c>
      <c r="K15" s="25">
        <f t="shared" si="2"/>
        <v>4.6805555555555572E-2</v>
      </c>
      <c r="L15" s="44" t="s">
        <v>112</v>
      </c>
      <c r="M15" s="47"/>
      <c r="O15" s="38">
        <v>11</v>
      </c>
      <c r="P15" s="44">
        <v>33.253</v>
      </c>
      <c r="Q15" s="44">
        <v>33.313000000000002</v>
      </c>
      <c r="R15" s="44">
        <v>33.040999999999997</v>
      </c>
      <c r="S15" s="44">
        <v>32.822000000000003</v>
      </c>
      <c r="T15" s="44">
        <v>32.914000000000001</v>
      </c>
      <c r="U15" s="44">
        <v>32.884999999999998</v>
      </c>
      <c r="V15" s="44">
        <v>32.835999999999999</v>
      </c>
      <c r="W15" s="44">
        <v>33.216999999999999</v>
      </c>
      <c r="X15" s="44">
        <v>32.826000000000001</v>
      </c>
      <c r="Y15" s="44">
        <v>32.918999999999997</v>
      </c>
      <c r="Z15" s="44">
        <v>32.351999999999997</v>
      </c>
      <c r="AA15" s="44">
        <v>32.912999999999997</v>
      </c>
      <c r="AB15" s="44">
        <v>32.743000000000002</v>
      </c>
      <c r="AC15" s="44">
        <v>32.816000000000003</v>
      </c>
      <c r="AD15" s="44">
        <v>32.798000000000002</v>
      </c>
      <c r="AE15" s="44">
        <v>32.356000000000002</v>
      </c>
      <c r="AF15" s="44">
        <v>32.357999999999997</v>
      </c>
      <c r="AG15" s="44">
        <v>33.389000000000003</v>
      </c>
      <c r="AH15" s="44">
        <v>32.564999999999998</v>
      </c>
      <c r="AI15" s="44">
        <v>32.195999999999998</v>
      </c>
    </row>
    <row r="16" spans="1:35" ht="17" thickBot="1" x14ac:dyDescent="0.25">
      <c r="A16" s="17">
        <v>10</v>
      </c>
      <c r="B16" s="91" t="s">
        <v>101</v>
      </c>
      <c r="C16" s="61">
        <v>91</v>
      </c>
      <c r="D16" s="20"/>
      <c r="E16" s="10">
        <f>COUNT(Y$5:Y$54)</f>
        <v>22</v>
      </c>
      <c r="F16" s="28">
        <f>MIN(Y5:Y54)</f>
        <v>32.832999999999998</v>
      </c>
      <c r="G16" s="27">
        <f>AVERAGE(Y5:Y54)</f>
        <v>32.983772727272722</v>
      </c>
      <c r="H16" s="22">
        <f t="shared" si="1"/>
        <v>0.15077272727272373</v>
      </c>
      <c r="I16" s="23">
        <v>0.14390046296296297</v>
      </c>
      <c r="J16" s="24">
        <f t="shared" si="0"/>
        <v>1.1655092592592592E-2</v>
      </c>
      <c r="K16" s="25">
        <f t="shared" si="2"/>
        <v>5.4502314814814823E-2</v>
      </c>
      <c r="L16" s="44" t="s">
        <v>113</v>
      </c>
      <c r="M16" s="49"/>
      <c r="O16" s="38">
        <v>12</v>
      </c>
      <c r="P16" s="44">
        <v>33.348999999999997</v>
      </c>
      <c r="Q16" s="44">
        <v>33.051000000000002</v>
      </c>
      <c r="R16" s="44">
        <v>32.972000000000001</v>
      </c>
      <c r="S16" s="44">
        <v>32.948999999999998</v>
      </c>
      <c r="T16" s="44">
        <v>32.677999999999997</v>
      </c>
      <c r="U16" s="44">
        <v>32.978999999999999</v>
      </c>
      <c r="V16" s="44">
        <v>32.914999999999999</v>
      </c>
      <c r="W16" s="44">
        <v>32.904000000000003</v>
      </c>
      <c r="X16" s="44">
        <v>32.826999999999998</v>
      </c>
      <c r="Y16" s="44">
        <v>32.951000000000001</v>
      </c>
      <c r="Z16" s="44">
        <v>32.432000000000002</v>
      </c>
      <c r="AA16" s="44">
        <v>32.701999999999998</v>
      </c>
      <c r="AB16" s="44">
        <v>32.664000000000001</v>
      </c>
      <c r="AC16" s="44">
        <v>32.750999999999998</v>
      </c>
      <c r="AD16" s="44">
        <v>32.817</v>
      </c>
      <c r="AE16" s="44">
        <v>32.454999999999998</v>
      </c>
      <c r="AF16" s="44">
        <v>32.305</v>
      </c>
      <c r="AG16" s="44">
        <v>32.576000000000001</v>
      </c>
      <c r="AH16" s="44">
        <v>32.475000000000001</v>
      </c>
      <c r="AI16" s="44">
        <v>32.381</v>
      </c>
    </row>
    <row r="17" spans="1:35" ht="17" thickBot="1" x14ac:dyDescent="0.25">
      <c r="A17" s="17">
        <v>11</v>
      </c>
      <c r="B17" s="7" t="s">
        <v>102</v>
      </c>
      <c r="C17" s="61">
        <v>55</v>
      </c>
      <c r="D17" s="20"/>
      <c r="E17" s="10">
        <f>COUNT(Z$5:Z$54)</f>
        <v>45</v>
      </c>
      <c r="F17" s="28">
        <f>MIN(Z5:Z54)</f>
        <v>32.273000000000003</v>
      </c>
      <c r="G17" s="27">
        <f>AVERAGE(Z5:Z54)</f>
        <v>32.609111111111105</v>
      </c>
      <c r="H17" s="22">
        <f t="shared" si="1"/>
        <v>0.33611111111110148</v>
      </c>
      <c r="I17" s="23">
        <v>0.16310185185185186</v>
      </c>
      <c r="J17" s="24">
        <f t="shared" si="0"/>
        <v>1.9201388888888893E-2</v>
      </c>
      <c r="K17" s="25">
        <f t="shared" si="2"/>
        <v>6.1793981481481471E-2</v>
      </c>
      <c r="L17" s="44" t="s">
        <v>114</v>
      </c>
      <c r="M17" s="49"/>
      <c r="O17" s="38">
        <v>13</v>
      </c>
      <c r="P17" s="44">
        <v>33.155999999999999</v>
      </c>
      <c r="Q17" s="44">
        <v>32.899000000000001</v>
      </c>
      <c r="R17" s="44">
        <v>33.11</v>
      </c>
      <c r="S17" s="44">
        <v>32.896000000000001</v>
      </c>
      <c r="T17" s="44">
        <v>32.521000000000001</v>
      </c>
      <c r="U17" s="44">
        <v>32.890999999999998</v>
      </c>
      <c r="V17" s="44">
        <v>32.880000000000003</v>
      </c>
      <c r="W17" s="44">
        <v>33.127000000000002</v>
      </c>
      <c r="X17" s="44">
        <v>32.918999999999997</v>
      </c>
      <c r="Y17" s="44">
        <v>32.832999999999998</v>
      </c>
      <c r="Z17" s="44">
        <v>32.402999999999999</v>
      </c>
      <c r="AA17" s="44">
        <v>32.686</v>
      </c>
      <c r="AB17" s="44">
        <v>32.615000000000002</v>
      </c>
      <c r="AC17" s="44">
        <v>32.936</v>
      </c>
      <c r="AD17" s="44">
        <v>33.057000000000002</v>
      </c>
      <c r="AE17" s="44">
        <v>32.978999999999999</v>
      </c>
      <c r="AF17" s="44">
        <v>32.250999999999998</v>
      </c>
      <c r="AG17" s="44">
        <v>32.402000000000001</v>
      </c>
      <c r="AH17" s="44">
        <v>32.832999999999998</v>
      </c>
      <c r="AI17" s="44">
        <v>32.348999999999997</v>
      </c>
    </row>
    <row r="18" spans="1:35" ht="17" thickBot="1" x14ac:dyDescent="0.25">
      <c r="A18" s="17">
        <v>12</v>
      </c>
      <c r="B18" s="91" t="s">
        <v>103</v>
      </c>
      <c r="C18" s="61">
        <v>37</v>
      </c>
      <c r="D18" s="20"/>
      <c r="E18" s="10">
        <f>COUNT(AA$5:AA$54)</f>
        <v>34</v>
      </c>
      <c r="F18" s="28">
        <f>MIN(AA5:AA54)</f>
        <v>32.686</v>
      </c>
      <c r="G18" s="27">
        <f>AVERAGE(AA5:AA54)</f>
        <v>32.900264705882357</v>
      </c>
      <c r="H18" s="22">
        <f t="shared" si="1"/>
        <v>0.21426470588235702</v>
      </c>
      <c r="I18" s="62">
        <v>0.17821759259259259</v>
      </c>
      <c r="J18" s="63">
        <f>I18-I17</f>
        <v>1.5115740740740735E-2</v>
      </c>
      <c r="K18" s="25">
        <f t="shared" si="2"/>
        <v>6.1921296296296308E-2</v>
      </c>
      <c r="L18" s="44" t="s">
        <v>115</v>
      </c>
      <c r="M18" s="49"/>
      <c r="O18" s="38">
        <v>14</v>
      </c>
      <c r="P18" s="44">
        <v>33.241</v>
      </c>
      <c r="Q18" s="44">
        <v>33.130000000000003</v>
      </c>
      <c r="R18" s="44">
        <v>32.762999999999998</v>
      </c>
      <c r="S18" s="44">
        <v>32.834000000000003</v>
      </c>
      <c r="T18" s="44">
        <v>32.643000000000001</v>
      </c>
      <c r="U18" s="44">
        <v>32.960999999999999</v>
      </c>
      <c r="V18" s="44">
        <v>32.798999999999999</v>
      </c>
      <c r="W18" s="44">
        <v>33.1</v>
      </c>
      <c r="X18" s="44">
        <v>32.901000000000003</v>
      </c>
      <c r="Y18" s="44">
        <v>33.082000000000001</v>
      </c>
      <c r="Z18" s="44">
        <v>33.018000000000001</v>
      </c>
      <c r="AA18" s="44">
        <v>32.892000000000003</v>
      </c>
      <c r="AB18" s="44">
        <v>32.555999999999997</v>
      </c>
      <c r="AC18" s="44">
        <v>33.012</v>
      </c>
      <c r="AD18" s="44">
        <v>32.933999999999997</v>
      </c>
      <c r="AE18" s="44">
        <v>32.823999999999998</v>
      </c>
      <c r="AF18" s="44">
        <v>32.267000000000003</v>
      </c>
      <c r="AG18" s="44">
        <v>32.384999999999998</v>
      </c>
      <c r="AH18" s="44">
        <v>32.649000000000001</v>
      </c>
      <c r="AI18" s="44">
        <v>32.366</v>
      </c>
    </row>
    <row r="19" spans="1:35" ht="17" thickBot="1" x14ac:dyDescent="0.25">
      <c r="A19" s="17">
        <v>13</v>
      </c>
      <c r="B19" s="91" t="s">
        <v>101</v>
      </c>
      <c r="C19" s="61">
        <v>38</v>
      </c>
      <c r="D19" s="20"/>
      <c r="E19" s="10">
        <f>COUNT(AB$5:AB$54)</f>
        <v>41</v>
      </c>
      <c r="F19" s="28">
        <f>MIN(AB5:AB54)</f>
        <v>32.35</v>
      </c>
      <c r="G19" s="27">
        <f>AVERAGE(AB5:AB54)</f>
        <v>32.639707317073174</v>
      </c>
      <c r="H19" s="22">
        <f>G19-F19</f>
        <v>0.28970731707317299</v>
      </c>
      <c r="I19" s="62">
        <v>0.19587962962962965</v>
      </c>
      <c r="J19" s="63">
        <f t="shared" ref="J19:J26" si="3">I19-I18</f>
        <v>1.7662037037037059E-2</v>
      </c>
      <c r="K19" s="25">
        <f t="shared" si="2"/>
        <v>7.2164351851851882E-2</v>
      </c>
      <c r="L19" s="44" t="s">
        <v>116</v>
      </c>
      <c r="M19" s="49"/>
      <c r="O19" s="38">
        <v>15</v>
      </c>
      <c r="Q19" s="44">
        <v>33.478999999999999</v>
      </c>
      <c r="R19" s="44">
        <v>32.966999999999999</v>
      </c>
      <c r="S19" s="44">
        <v>33.125999999999998</v>
      </c>
      <c r="T19" s="44">
        <v>32.712000000000003</v>
      </c>
      <c r="U19" s="44">
        <v>32.786999999999999</v>
      </c>
      <c r="V19" s="44">
        <v>32.765999999999998</v>
      </c>
      <c r="W19" s="44">
        <v>32.927</v>
      </c>
      <c r="X19" s="44">
        <v>32.957000000000001</v>
      </c>
      <c r="Y19" s="44">
        <v>32.997999999999998</v>
      </c>
      <c r="Z19" s="44">
        <v>32.456000000000003</v>
      </c>
      <c r="AA19" s="44">
        <v>32.951000000000001</v>
      </c>
      <c r="AB19" s="44">
        <v>32.683999999999997</v>
      </c>
      <c r="AC19" s="44">
        <v>32.747</v>
      </c>
      <c r="AD19" s="44">
        <v>32.927999999999997</v>
      </c>
      <c r="AE19" s="44">
        <v>32.493000000000002</v>
      </c>
      <c r="AF19" s="44">
        <v>32.319000000000003</v>
      </c>
      <c r="AG19" s="44">
        <v>32.427</v>
      </c>
      <c r="AH19" s="44">
        <v>32.651000000000003</v>
      </c>
      <c r="AI19" s="44">
        <v>32.374000000000002</v>
      </c>
    </row>
    <row r="20" spans="1:35" ht="17" thickBot="1" x14ac:dyDescent="0.25">
      <c r="A20" s="17">
        <v>14</v>
      </c>
      <c r="B20" s="7" t="s">
        <v>102</v>
      </c>
      <c r="C20" s="61">
        <v>41</v>
      </c>
      <c r="D20" s="20"/>
      <c r="E20" s="10">
        <f>COUNT(AC$5:AC$54)</f>
        <v>46</v>
      </c>
      <c r="F20" s="28">
        <f>MIN(AC5:AC54)</f>
        <v>32.677</v>
      </c>
      <c r="G20" s="27">
        <f>AVERAGE(AC5:AC54)</f>
        <v>32.928021739130429</v>
      </c>
      <c r="H20" s="22">
        <f t="shared" ref="H20:H26" si="4">G20-F20</f>
        <v>0.25102173913042947</v>
      </c>
      <c r="I20" s="62">
        <v>0.21560185185185185</v>
      </c>
      <c r="J20" s="63">
        <f t="shared" si="3"/>
        <v>1.9722222222222197E-2</v>
      </c>
      <c r="K20" s="25">
        <f t="shared" si="2"/>
        <v>8.151620370370366E-2</v>
      </c>
      <c r="L20" s="44" t="s">
        <v>117</v>
      </c>
      <c r="M20" s="49"/>
      <c r="O20" s="38">
        <v>16</v>
      </c>
      <c r="P20" s="44">
        <v>33.402000000000001</v>
      </c>
      <c r="Q20" s="44">
        <v>32.965000000000003</v>
      </c>
      <c r="R20" s="44">
        <v>32.994</v>
      </c>
      <c r="S20" s="44">
        <v>32.834000000000003</v>
      </c>
      <c r="T20" s="44">
        <v>32.442</v>
      </c>
      <c r="U20" s="44">
        <v>32.936</v>
      </c>
      <c r="V20" s="44">
        <v>32.786000000000001</v>
      </c>
      <c r="W20" s="44">
        <v>33.17</v>
      </c>
      <c r="X20" s="44">
        <v>32.887999999999998</v>
      </c>
      <c r="Y20" s="44">
        <v>32.893999999999998</v>
      </c>
      <c r="Z20" s="44">
        <v>32.491</v>
      </c>
      <c r="AA20" s="44">
        <v>33.174999999999997</v>
      </c>
      <c r="AB20" s="44">
        <v>32.656999999999996</v>
      </c>
      <c r="AC20" s="44">
        <v>33.070999999999998</v>
      </c>
      <c r="AD20" s="44">
        <v>32.756</v>
      </c>
      <c r="AE20" s="44">
        <v>32.978000000000002</v>
      </c>
      <c r="AF20" s="44">
        <v>32.326000000000001</v>
      </c>
      <c r="AG20" s="44">
        <v>32.408000000000001</v>
      </c>
      <c r="AH20" s="44">
        <v>32.549999999999997</v>
      </c>
      <c r="AI20" s="44">
        <v>32.49</v>
      </c>
    </row>
    <row r="21" spans="1:35" ht="17" thickBot="1" x14ac:dyDescent="0.25">
      <c r="A21" s="17">
        <v>15</v>
      </c>
      <c r="B21" s="91" t="s">
        <v>103</v>
      </c>
      <c r="C21" s="61">
        <v>23</v>
      </c>
      <c r="D21" s="20"/>
      <c r="E21" s="10">
        <f>COUNT(AD$5:AD$54)</f>
        <v>28</v>
      </c>
      <c r="F21" s="106">
        <f>MIN(AD5:AD54)</f>
        <v>32.433999999999997</v>
      </c>
      <c r="G21" s="27">
        <f>AVERAGE(AD5:AD54)</f>
        <v>33.113107142857139</v>
      </c>
      <c r="H21" s="22">
        <f t="shared" si="4"/>
        <v>0.67910714285714135</v>
      </c>
      <c r="I21" s="62">
        <v>0.22851851851851854</v>
      </c>
      <c r="J21" s="63">
        <f t="shared" si="3"/>
        <v>1.2916666666666687E-2</v>
      </c>
      <c r="K21" s="25">
        <f t="shared" si="2"/>
        <v>7.4837962962962995E-2</v>
      </c>
      <c r="L21" s="44" t="s">
        <v>118</v>
      </c>
      <c r="M21" s="47" t="s">
        <v>119</v>
      </c>
      <c r="O21" s="38">
        <v>17</v>
      </c>
      <c r="P21" s="44">
        <v>33.362000000000002</v>
      </c>
      <c r="Q21" s="44">
        <v>33.109000000000002</v>
      </c>
      <c r="R21" s="44">
        <v>32.874000000000002</v>
      </c>
      <c r="S21" s="44">
        <v>32.988999999999997</v>
      </c>
      <c r="T21" s="44">
        <v>32.689</v>
      </c>
      <c r="U21" s="44">
        <v>32.908999999999999</v>
      </c>
      <c r="V21" s="44">
        <v>32.698999999999998</v>
      </c>
      <c r="W21" s="44">
        <v>33.19</v>
      </c>
      <c r="X21" s="44">
        <v>32.927</v>
      </c>
      <c r="Y21" s="44">
        <v>33.067</v>
      </c>
      <c r="Z21" s="44">
        <v>32.322000000000003</v>
      </c>
      <c r="AA21" s="44">
        <v>32.884</v>
      </c>
      <c r="AB21" s="44">
        <v>32.509</v>
      </c>
      <c r="AC21" s="44">
        <v>32.83</v>
      </c>
      <c r="AD21" s="44">
        <v>33</v>
      </c>
      <c r="AE21" s="44">
        <v>32.576000000000001</v>
      </c>
      <c r="AF21" s="44">
        <v>32.317999999999998</v>
      </c>
      <c r="AG21" s="44">
        <v>32.518000000000001</v>
      </c>
      <c r="AH21" s="44">
        <v>32.698999999999998</v>
      </c>
      <c r="AI21" s="44">
        <v>32.429000000000002</v>
      </c>
    </row>
    <row r="22" spans="1:35" ht="17" thickBot="1" x14ac:dyDescent="0.25">
      <c r="A22" s="17">
        <v>16</v>
      </c>
      <c r="B22" s="91" t="s">
        <v>101</v>
      </c>
      <c r="C22" s="61">
        <v>37</v>
      </c>
      <c r="D22" s="20"/>
      <c r="E22" s="10">
        <f>COUNT(AE$5:AE$54)</f>
        <v>35</v>
      </c>
      <c r="F22" s="106">
        <f>MIN(AE5:AE54)</f>
        <v>32.286000000000001</v>
      </c>
      <c r="G22" s="27">
        <f>AVERAGE(AE5:AE54)</f>
        <v>32.564142857142862</v>
      </c>
      <c r="H22" s="22">
        <f t="shared" si="4"/>
        <v>0.27814285714286058</v>
      </c>
      <c r="I22" s="62">
        <v>0.24349537037037039</v>
      </c>
      <c r="J22" s="63">
        <f t="shared" si="3"/>
        <v>1.4976851851851852E-2</v>
      </c>
      <c r="K22" s="25">
        <f t="shared" si="2"/>
        <v>8.7141203703703735E-2</v>
      </c>
      <c r="L22" s="44" t="s">
        <v>120</v>
      </c>
      <c r="M22" s="49"/>
      <c r="O22" s="38">
        <v>18</v>
      </c>
      <c r="P22" s="44">
        <v>33.090000000000003</v>
      </c>
      <c r="Q22" s="44">
        <v>33.128999999999998</v>
      </c>
      <c r="R22" s="44">
        <v>33.226999999999997</v>
      </c>
      <c r="S22" s="44">
        <v>32.914000000000001</v>
      </c>
      <c r="T22" s="44">
        <v>32.786000000000001</v>
      </c>
      <c r="U22" s="44">
        <v>32.808</v>
      </c>
      <c r="V22" s="44">
        <v>32.869</v>
      </c>
      <c r="W22" s="44">
        <v>33.146999999999998</v>
      </c>
      <c r="X22" s="44">
        <v>32.981999999999999</v>
      </c>
      <c r="Y22" s="44">
        <v>32.988</v>
      </c>
      <c r="Z22" s="44">
        <v>32.679000000000002</v>
      </c>
      <c r="AA22" s="44">
        <v>32.893000000000001</v>
      </c>
      <c r="AB22" s="44">
        <v>32.531999999999996</v>
      </c>
      <c r="AC22" s="44">
        <v>32.801000000000002</v>
      </c>
      <c r="AD22" s="44">
        <v>36.642000000000003</v>
      </c>
      <c r="AE22" s="44">
        <v>32.323999999999998</v>
      </c>
      <c r="AF22" s="44">
        <v>32.463999999999999</v>
      </c>
      <c r="AG22" s="44">
        <v>32.445</v>
      </c>
      <c r="AH22" s="44">
        <v>32.729999999999997</v>
      </c>
      <c r="AI22" s="44">
        <v>32.366</v>
      </c>
    </row>
    <row r="23" spans="1:35" ht="17" thickBot="1" x14ac:dyDescent="0.25">
      <c r="A23" s="17">
        <v>17</v>
      </c>
      <c r="B23" s="7" t="s">
        <v>102</v>
      </c>
      <c r="C23" s="61">
        <v>87</v>
      </c>
      <c r="D23" s="20"/>
      <c r="E23" s="10">
        <f>COUNT(AF$5:AF$54)</f>
        <v>23</v>
      </c>
      <c r="F23" s="106">
        <f>MIN(AF5:AF64)</f>
        <v>32.103999999999999</v>
      </c>
      <c r="G23" s="27">
        <f>AVERAGE(AF5:AF54)</f>
        <v>32.433304347826081</v>
      </c>
      <c r="H23" s="22">
        <f t="shared" si="4"/>
        <v>0.32930434782608131</v>
      </c>
      <c r="I23" s="23">
        <v>0.25430555555555556</v>
      </c>
      <c r="J23" s="63">
        <f t="shared" si="3"/>
        <v>1.0810185185185173E-2</v>
      </c>
      <c r="K23" s="25">
        <f t="shared" si="2"/>
        <v>9.2326388888888833E-2</v>
      </c>
      <c r="L23" s="44" t="s">
        <v>121</v>
      </c>
      <c r="M23" s="49"/>
      <c r="O23" s="38">
        <v>19</v>
      </c>
      <c r="P23" s="44">
        <v>33.066000000000003</v>
      </c>
      <c r="Q23" s="44">
        <v>32.807000000000002</v>
      </c>
      <c r="R23" s="44">
        <v>33.308999999999997</v>
      </c>
      <c r="S23" s="44">
        <v>32.832000000000001</v>
      </c>
      <c r="T23" s="44">
        <v>32.789000000000001</v>
      </c>
      <c r="U23" s="44">
        <v>33.098999999999997</v>
      </c>
      <c r="V23" s="44">
        <v>32.866999999999997</v>
      </c>
      <c r="W23" s="44">
        <v>33.148000000000003</v>
      </c>
      <c r="X23" s="44">
        <v>32.947000000000003</v>
      </c>
      <c r="Y23" s="44">
        <v>33.024000000000001</v>
      </c>
      <c r="Z23" s="44">
        <v>32.524999999999999</v>
      </c>
      <c r="AA23" s="44">
        <v>32.988</v>
      </c>
      <c r="AB23" s="44">
        <v>32.439</v>
      </c>
      <c r="AC23" s="44">
        <v>32.887</v>
      </c>
      <c r="AD23" s="44">
        <v>32.738</v>
      </c>
      <c r="AE23" s="44">
        <v>32.302</v>
      </c>
      <c r="AF23" s="44">
        <v>32.103999999999999</v>
      </c>
      <c r="AG23" s="44">
        <v>32.655999999999999</v>
      </c>
      <c r="AH23" s="44">
        <v>32.725999999999999</v>
      </c>
      <c r="AI23" s="44">
        <v>32.353000000000002</v>
      </c>
    </row>
    <row r="24" spans="1:35" ht="17" thickBot="1" x14ac:dyDescent="0.25">
      <c r="A24" s="17">
        <v>18</v>
      </c>
      <c r="B24" s="91" t="s">
        <v>103</v>
      </c>
      <c r="C24" s="61">
        <v>21</v>
      </c>
      <c r="D24" s="20"/>
      <c r="E24" s="10">
        <f>COUNT(AG$5:AG$54)</f>
        <v>28</v>
      </c>
      <c r="F24" s="28">
        <f>MIN(AG5:AG16)</f>
        <v>32.435000000000002</v>
      </c>
      <c r="G24" s="27">
        <f>AVERAGE(AG5:AG54)</f>
        <v>32.668607142857148</v>
      </c>
      <c r="H24" s="22">
        <f t="shared" si="4"/>
        <v>0.23360714285714579</v>
      </c>
      <c r="I24" s="23">
        <v>0.26707175925925924</v>
      </c>
      <c r="J24" s="63">
        <f t="shared" si="3"/>
        <v>1.2766203703703682E-2</v>
      </c>
      <c r="K24" s="58">
        <f t="shared" si="2"/>
        <v>8.7604166666666677E-2</v>
      </c>
      <c r="L24" s="104" t="s">
        <v>122</v>
      </c>
      <c r="M24" s="49"/>
      <c r="O24" s="38">
        <v>20</v>
      </c>
      <c r="P24" s="44">
        <v>33.356999999999999</v>
      </c>
      <c r="Q24" s="44">
        <v>33.256</v>
      </c>
      <c r="R24" s="44">
        <v>33.048000000000002</v>
      </c>
      <c r="S24" s="44">
        <v>32.984000000000002</v>
      </c>
      <c r="T24" s="44">
        <v>32.573999999999998</v>
      </c>
      <c r="U24" s="44">
        <v>33.04</v>
      </c>
      <c r="V24" s="44">
        <v>32.871000000000002</v>
      </c>
      <c r="W24" s="44">
        <v>33.125</v>
      </c>
      <c r="X24" s="44">
        <v>33.017000000000003</v>
      </c>
      <c r="Z24" s="44">
        <v>32.704999999999998</v>
      </c>
      <c r="AA24" s="44">
        <v>32.884</v>
      </c>
      <c r="AB24" s="44">
        <v>32.561</v>
      </c>
      <c r="AC24" s="44">
        <v>32.915999999999997</v>
      </c>
      <c r="AD24" s="44">
        <v>32.741</v>
      </c>
      <c r="AE24" s="44">
        <v>32.286000000000001</v>
      </c>
      <c r="AF24" s="44">
        <v>32.216000000000001</v>
      </c>
      <c r="AG24" s="44">
        <v>32.399000000000001</v>
      </c>
      <c r="AH24" s="44">
        <v>32.975000000000001</v>
      </c>
      <c r="AI24" s="44">
        <v>32.262</v>
      </c>
    </row>
    <row r="25" spans="1:35" ht="17" thickBot="1" x14ac:dyDescent="0.25">
      <c r="A25" s="17">
        <v>19</v>
      </c>
      <c r="B25" s="91" t="s">
        <v>101</v>
      </c>
      <c r="C25" s="61">
        <v>41</v>
      </c>
      <c r="D25" s="20"/>
      <c r="E25" s="10">
        <f>COUNT(AH$5:AH$54)</f>
        <v>30</v>
      </c>
      <c r="F25" s="99">
        <f>MIN(AH5:AH47)</f>
        <v>32.451999999999998</v>
      </c>
      <c r="G25" s="27">
        <f>AVERAGE(AH5:AH54)</f>
        <v>32.675199999999997</v>
      </c>
      <c r="H25" s="22">
        <f t="shared" si="4"/>
        <v>0.22319999999999851</v>
      </c>
      <c r="I25" s="23">
        <v>0.28056712962962965</v>
      </c>
      <c r="J25" s="63">
        <f t="shared" si="3"/>
        <v>1.3495370370370408E-2</v>
      </c>
      <c r="K25" s="102">
        <f t="shared" si="2"/>
        <v>0.10063657407407414</v>
      </c>
      <c r="L25" s="44" t="s">
        <v>123</v>
      </c>
      <c r="M25" s="47" t="s">
        <v>20</v>
      </c>
      <c r="O25" s="38">
        <v>21</v>
      </c>
      <c r="P25" s="44">
        <v>33.406999999999996</v>
      </c>
      <c r="Q25" s="44">
        <v>33.319000000000003</v>
      </c>
      <c r="R25" s="44">
        <v>32.816000000000003</v>
      </c>
      <c r="S25" s="44">
        <v>32.890999999999998</v>
      </c>
      <c r="T25" s="44">
        <v>32.798000000000002</v>
      </c>
      <c r="U25" s="44">
        <v>32.752000000000002</v>
      </c>
      <c r="V25" s="44">
        <v>32.732999999999997</v>
      </c>
      <c r="W25" s="44">
        <v>33.113999999999997</v>
      </c>
      <c r="X25" s="44">
        <v>32.857999999999997</v>
      </c>
      <c r="Z25" s="44">
        <v>32.612000000000002</v>
      </c>
      <c r="AA25" s="44">
        <v>32.975000000000001</v>
      </c>
      <c r="AB25" s="44">
        <v>32.781999999999996</v>
      </c>
      <c r="AC25" s="44">
        <v>32.744</v>
      </c>
      <c r="AD25" s="44">
        <v>32.81</v>
      </c>
      <c r="AE25" s="44">
        <v>32.396999999999998</v>
      </c>
      <c r="AF25" s="44">
        <v>32.238</v>
      </c>
      <c r="AG25" s="44">
        <v>32.509</v>
      </c>
      <c r="AH25" s="44">
        <v>32.567999999999998</v>
      </c>
      <c r="AI25" s="44">
        <v>32.36</v>
      </c>
    </row>
    <row r="26" spans="1:35" ht="17" thickBot="1" x14ac:dyDescent="0.25">
      <c r="A26" s="30" t="s">
        <v>15</v>
      </c>
      <c r="B26" s="114" t="s">
        <v>102</v>
      </c>
      <c r="C26" s="89">
        <v>24</v>
      </c>
      <c r="D26" s="31"/>
      <c r="E26" s="10">
        <f>COUNT(AI$5:AI$54)</f>
        <v>25</v>
      </c>
      <c r="F26" s="45">
        <f>MIN(AI5:AI47)</f>
        <v>32.195999999999998</v>
      </c>
      <c r="G26" s="21">
        <f>AVERAGE(AI5:AI54)</f>
        <v>32.56819999999999</v>
      </c>
      <c r="H26" s="22">
        <f t="shared" si="4"/>
        <v>0.37219999999999231</v>
      </c>
      <c r="I26" s="90">
        <v>0.29178240740740741</v>
      </c>
      <c r="J26" s="63">
        <f t="shared" si="3"/>
        <v>1.1215277777777755E-2</v>
      </c>
      <c r="K26" s="102">
        <f t="shared" si="2"/>
        <v>0.10354166666666659</v>
      </c>
      <c r="L26" s="30"/>
      <c r="M26" s="50" t="s">
        <v>124</v>
      </c>
      <c r="O26" s="38">
        <v>22</v>
      </c>
      <c r="P26" s="44">
        <v>33.292000000000002</v>
      </c>
      <c r="Q26" s="44">
        <v>33.301000000000002</v>
      </c>
      <c r="R26" s="44">
        <v>33.094000000000001</v>
      </c>
      <c r="S26" s="44">
        <v>32.927</v>
      </c>
      <c r="T26" s="44">
        <v>32.652999999999999</v>
      </c>
      <c r="U26" s="44">
        <v>32.734999999999999</v>
      </c>
      <c r="V26" s="44">
        <v>32.76</v>
      </c>
      <c r="W26" s="44">
        <v>33.215000000000003</v>
      </c>
      <c r="X26" s="44">
        <v>33.091999999999999</v>
      </c>
      <c r="Y26" s="44">
        <v>33.014000000000003</v>
      </c>
      <c r="Z26" s="44">
        <v>32.646000000000001</v>
      </c>
      <c r="AA26" s="44">
        <v>32.86</v>
      </c>
      <c r="AB26" s="44">
        <v>32.5</v>
      </c>
      <c r="AC26" s="44">
        <v>32.683999999999997</v>
      </c>
      <c r="AD26" s="44">
        <v>32.433999999999997</v>
      </c>
      <c r="AE26" s="44">
        <v>32.360999999999997</v>
      </c>
      <c r="AF26" s="44">
        <v>32.247999999999998</v>
      </c>
      <c r="AG26" s="44">
        <v>32.542999999999999</v>
      </c>
      <c r="AH26" s="44">
        <v>32.698999999999998</v>
      </c>
      <c r="AI26" s="44">
        <v>32.472999999999999</v>
      </c>
    </row>
    <row r="27" spans="1:35" ht="17" thickBot="1" x14ac:dyDescent="0.25">
      <c r="B27" s="113"/>
      <c r="C27" s="1"/>
      <c r="D27" s="1"/>
      <c r="E27" s="32" t="s">
        <v>16</v>
      </c>
      <c r="F27" s="33">
        <f>AVERAGE(F7:F26)</f>
        <v>32.560550000000006</v>
      </c>
      <c r="G27" s="33">
        <f>AVERAGE(P5:AI64)</f>
        <v>32.869047473200588</v>
      </c>
      <c r="H27" s="33">
        <f>AVERAGE(H7:H26)</f>
        <v>0.31322245211738425</v>
      </c>
      <c r="I27" s="1"/>
      <c r="J27" s="1"/>
      <c r="K27" s="1"/>
      <c r="O27" s="38">
        <v>23</v>
      </c>
      <c r="P27" s="44">
        <v>33.231000000000002</v>
      </c>
      <c r="Q27" s="44">
        <v>33.031999999999996</v>
      </c>
      <c r="R27" s="44">
        <v>32.799999999999997</v>
      </c>
      <c r="S27" s="44">
        <v>33.018999999999998</v>
      </c>
      <c r="T27" s="44">
        <v>32.692999999999998</v>
      </c>
      <c r="U27" s="44">
        <v>33.107999999999997</v>
      </c>
      <c r="V27" s="44">
        <v>32.746000000000002</v>
      </c>
      <c r="W27" s="44">
        <v>33.228999999999999</v>
      </c>
      <c r="X27" s="44">
        <v>33.021000000000001</v>
      </c>
      <c r="Y27" s="44">
        <v>32.851999999999997</v>
      </c>
      <c r="Z27" s="44">
        <v>32.438000000000002</v>
      </c>
      <c r="AA27" s="44">
        <v>32.817999999999998</v>
      </c>
      <c r="AB27" s="44">
        <v>32.502000000000002</v>
      </c>
      <c r="AC27" s="44">
        <v>32.890999999999998</v>
      </c>
      <c r="AD27" s="44">
        <v>32.652000000000001</v>
      </c>
      <c r="AE27" s="44">
        <v>32.508000000000003</v>
      </c>
      <c r="AF27" s="44">
        <v>32.238999999999997</v>
      </c>
      <c r="AG27" s="44">
        <v>32.856000000000002</v>
      </c>
      <c r="AH27" s="44">
        <v>32.634999999999998</v>
      </c>
      <c r="AI27" s="44">
        <v>32.503</v>
      </c>
    </row>
    <row r="28" spans="1:35" x14ac:dyDescent="0.2">
      <c r="O28" s="38">
        <v>24</v>
      </c>
      <c r="P28" s="44">
        <v>33.604999999999997</v>
      </c>
      <c r="Q28" s="44">
        <v>33.338000000000001</v>
      </c>
      <c r="R28" s="44">
        <v>33.011000000000003</v>
      </c>
      <c r="S28" s="44">
        <v>33.164000000000001</v>
      </c>
      <c r="T28" s="44">
        <v>33.015000000000001</v>
      </c>
      <c r="U28" s="44">
        <v>32.963999999999999</v>
      </c>
      <c r="V28" s="44">
        <v>32.749000000000002</v>
      </c>
      <c r="W28" s="44">
        <v>34.222999999999999</v>
      </c>
      <c r="X28" s="44">
        <v>33.01</v>
      </c>
      <c r="Y28" s="44">
        <v>32.902999999999999</v>
      </c>
      <c r="Z28" s="44">
        <v>33.085999999999999</v>
      </c>
      <c r="AA28" s="44">
        <v>32.834000000000003</v>
      </c>
      <c r="AB28" s="44">
        <v>32.828000000000003</v>
      </c>
      <c r="AC28" s="44">
        <v>32.710999999999999</v>
      </c>
      <c r="AD28" s="44">
        <v>32.582000000000001</v>
      </c>
      <c r="AE28" s="44">
        <v>32.374000000000002</v>
      </c>
      <c r="AG28" s="44">
        <v>33.031999999999996</v>
      </c>
      <c r="AH28" s="44">
        <v>32.643000000000001</v>
      </c>
      <c r="AI28" s="44">
        <v>32.896000000000001</v>
      </c>
    </row>
    <row r="29" spans="1:35" ht="17" thickBot="1" x14ac:dyDescent="0.25">
      <c r="E29" s="91" t="s">
        <v>101</v>
      </c>
      <c r="F29" s="52">
        <f>AVERAGE(F7,F10,F13,F16,F19,F22,F25)</f>
        <v>32.602999999999994</v>
      </c>
      <c r="G29" s="52">
        <f>AVERAGE(G7,G10,G13,G16,G19,G22,G25)</f>
        <v>32.8665498192603</v>
      </c>
      <c r="H29" s="52">
        <f>AVERAGE(H7,H10,H13,H16,H19,H22,H25)</f>
        <v>0.26354981926029908</v>
      </c>
      <c r="O29" s="38">
        <v>25</v>
      </c>
      <c r="P29" s="44">
        <v>33.497</v>
      </c>
      <c r="Q29" s="44">
        <v>33.35</v>
      </c>
      <c r="R29" s="44">
        <v>33.137</v>
      </c>
      <c r="S29" s="44">
        <v>33.320999999999998</v>
      </c>
      <c r="T29" s="44">
        <v>32.981999999999999</v>
      </c>
      <c r="U29" s="44">
        <v>32.781999999999996</v>
      </c>
      <c r="V29" s="44">
        <v>32.673000000000002</v>
      </c>
      <c r="W29" s="44">
        <v>32.892000000000003</v>
      </c>
      <c r="X29" s="44">
        <v>32.674999999999997</v>
      </c>
      <c r="Z29" s="44">
        <v>33.026000000000003</v>
      </c>
      <c r="AA29" s="44">
        <v>32.823999999999998</v>
      </c>
      <c r="AB29" s="44">
        <v>32.692</v>
      </c>
      <c r="AC29" s="44">
        <v>32.765000000000001</v>
      </c>
      <c r="AD29" s="44">
        <v>32.853999999999999</v>
      </c>
      <c r="AE29" s="44">
        <v>32.468000000000004</v>
      </c>
      <c r="AF29" s="54"/>
      <c r="AG29" s="44">
        <v>32.680999999999997</v>
      </c>
      <c r="AH29" s="44">
        <v>32.473999999999997</v>
      </c>
      <c r="AI29" s="44">
        <v>32.590000000000003</v>
      </c>
    </row>
    <row r="30" spans="1:35" x14ac:dyDescent="0.2">
      <c r="E30" s="7" t="s">
        <v>102</v>
      </c>
      <c r="F30" s="52">
        <f>AVERAGE(F8,F11,F14,F17,F20,F23,F26)</f>
        <v>32.48085714285714</v>
      </c>
      <c r="G30" s="52">
        <f t="shared" ref="G30:H30" si="5">AVERAGE(G8,G11,G14,G17,G20,G23,G26)</f>
        <v>32.810727752036748</v>
      </c>
      <c r="H30" s="52">
        <f t="shared" si="5"/>
        <v>0.32987060917960165</v>
      </c>
      <c r="O30" s="38">
        <v>26</v>
      </c>
      <c r="Q30" s="44">
        <v>33.088999999999999</v>
      </c>
      <c r="R30" s="44">
        <v>32.96</v>
      </c>
      <c r="U30" s="44">
        <v>33.082000000000001</v>
      </c>
      <c r="V30" s="44">
        <v>32.735999999999997</v>
      </c>
      <c r="W30" s="44">
        <v>33.363999999999997</v>
      </c>
      <c r="X30" s="44">
        <v>33.273000000000003</v>
      </c>
      <c r="Y30" s="44"/>
      <c r="Z30" s="44">
        <v>32.707999999999998</v>
      </c>
      <c r="AA30" s="44">
        <v>32.811999999999998</v>
      </c>
      <c r="AB30" s="44">
        <v>32.508000000000003</v>
      </c>
      <c r="AC30" s="44">
        <v>33.207999999999998</v>
      </c>
      <c r="AD30" s="44">
        <v>32.640999999999998</v>
      </c>
      <c r="AE30" s="44">
        <v>32.406999999999996</v>
      </c>
      <c r="AF30" s="39"/>
      <c r="AG30" s="44">
        <v>32.710999999999999</v>
      </c>
      <c r="AH30" s="44">
        <v>32.573</v>
      </c>
      <c r="AI30" s="44"/>
    </row>
    <row r="31" spans="1:35" x14ac:dyDescent="0.2">
      <c r="E31" s="91" t="s">
        <v>103</v>
      </c>
      <c r="F31" s="52">
        <f>AVERAGE(F9,F12,F15,F18,F21,F24)</f>
        <v>32.603999999999999</v>
      </c>
      <c r="G31" s="52">
        <f t="shared" ref="G31:H31" si="6">AVERAGE(G9,G12,G15,G18,G21,G24)</f>
        <v>32.955751007211397</v>
      </c>
      <c r="H31" s="52">
        <f t="shared" si="6"/>
        <v>0.35175100721139668</v>
      </c>
      <c r="O31" s="38">
        <v>27</v>
      </c>
      <c r="P31" s="44"/>
      <c r="Q31" s="44">
        <v>32.817</v>
      </c>
      <c r="R31" s="44">
        <v>33.268999999999998</v>
      </c>
      <c r="S31" s="44"/>
      <c r="T31" s="44"/>
      <c r="U31" s="44">
        <v>32.725999999999999</v>
      </c>
      <c r="V31" s="44">
        <v>32.814999999999998</v>
      </c>
      <c r="X31" s="44">
        <v>32.881999999999998</v>
      </c>
      <c r="Y31" s="44"/>
      <c r="Z31" s="44">
        <v>32.634</v>
      </c>
      <c r="AA31" s="44">
        <v>32.911999999999999</v>
      </c>
      <c r="AB31" s="44">
        <v>32.591999999999999</v>
      </c>
      <c r="AC31" s="44">
        <v>32.804000000000002</v>
      </c>
      <c r="AD31" s="44">
        <v>33.362000000000002</v>
      </c>
      <c r="AE31" s="44">
        <v>32.481000000000002</v>
      </c>
      <c r="AF31" s="39"/>
      <c r="AG31" s="44">
        <v>33.079000000000001</v>
      </c>
      <c r="AH31" s="44">
        <v>32.619999999999997</v>
      </c>
      <c r="AI31" s="44"/>
    </row>
    <row r="32" spans="1:35" x14ac:dyDescent="0.2">
      <c r="F32" s="52">
        <f>AVERAGE(F29,F30,F31)</f>
        <v>32.562619047619044</v>
      </c>
      <c r="G32" s="52">
        <f>AVERAGE(G29,G30,G31)</f>
        <v>32.877676192836155</v>
      </c>
      <c r="H32" s="52">
        <f>AVERAGE(H29,H30,H31)</f>
        <v>0.31505714521709915</v>
      </c>
      <c r="O32" s="38">
        <v>28</v>
      </c>
      <c r="P32" s="44"/>
      <c r="Q32" s="44">
        <v>33.191000000000003</v>
      </c>
      <c r="R32" s="44">
        <v>32.893000000000001</v>
      </c>
      <c r="S32" s="44"/>
      <c r="T32" s="44"/>
      <c r="U32" s="44">
        <v>33.076000000000001</v>
      </c>
      <c r="V32" s="44">
        <v>32.966999999999999</v>
      </c>
      <c r="W32" s="44"/>
      <c r="X32" s="44">
        <v>33.15</v>
      </c>
      <c r="Y32" s="44"/>
      <c r="Z32" s="44">
        <v>32.487000000000002</v>
      </c>
      <c r="AA32" s="44">
        <v>33.01</v>
      </c>
      <c r="AB32" s="44">
        <v>32.659999999999997</v>
      </c>
      <c r="AC32" s="44">
        <v>33.473999999999997</v>
      </c>
      <c r="AD32" s="44">
        <v>32.811</v>
      </c>
      <c r="AE32" s="44">
        <v>32.369999999999997</v>
      </c>
      <c r="AF32" s="39"/>
      <c r="AG32" s="44">
        <v>33.067</v>
      </c>
      <c r="AH32" s="44">
        <v>32.630000000000003</v>
      </c>
      <c r="AI32" s="44"/>
    </row>
    <row r="33" spans="4:35" x14ac:dyDescent="0.2">
      <c r="D33" s="43"/>
      <c r="E33" s="43"/>
      <c r="F33" s="92"/>
      <c r="G33" s="93"/>
      <c r="H33" s="93"/>
      <c r="O33" s="38">
        <v>29</v>
      </c>
      <c r="P33" s="44"/>
      <c r="Q33" s="44">
        <v>33.280999999999999</v>
      </c>
      <c r="R33" s="44">
        <v>33.203000000000003</v>
      </c>
      <c r="S33" s="44"/>
      <c r="T33" s="44"/>
      <c r="U33" s="44">
        <v>32.921999999999997</v>
      </c>
      <c r="V33" s="44">
        <v>32.947000000000003</v>
      </c>
      <c r="W33" s="44"/>
      <c r="Y33" s="44"/>
      <c r="Z33" s="44">
        <v>32.795000000000002</v>
      </c>
      <c r="AA33" s="44">
        <v>32.784999999999997</v>
      </c>
      <c r="AB33" s="44">
        <v>33.021999999999998</v>
      </c>
      <c r="AC33" s="44">
        <v>32.712000000000003</v>
      </c>
      <c r="AE33" s="44">
        <v>32.683999999999997</v>
      </c>
      <c r="AF33" s="39"/>
      <c r="AH33" s="44">
        <v>32.451999999999998</v>
      </c>
      <c r="AI33" s="44"/>
    </row>
    <row r="34" spans="4:35" x14ac:dyDescent="0.2">
      <c r="D34" s="43"/>
      <c r="E34" s="43"/>
      <c r="F34" s="92"/>
      <c r="G34" s="93"/>
      <c r="H34" s="93"/>
      <c r="O34" s="38">
        <v>30</v>
      </c>
      <c r="P34" s="44"/>
      <c r="Q34" s="44">
        <v>33.357999999999997</v>
      </c>
      <c r="R34" s="44">
        <v>33.088999999999999</v>
      </c>
      <c r="S34" s="44"/>
      <c r="T34" s="44"/>
      <c r="U34" s="44">
        <v>32.808</v>
      </c>
      <c r="V34" s="44">
        <v>32.716999999999999</v>
      </c>
      <c r="W34" s="44"/>
      <c r="Y34" s="44"/>
      <c r="Z34" s="44">
        <v>32.506</v>
      </c>
      <c r="AA34" s="44">
        <v>32.826999999999998</v>
      </c>
      <c r="AB34" s="44">
        <v>32.607999999999997</v>
      </c>
      <c r="AC34" s="44">
        <v>32.947000000000003</v>
      </c>
      <c r="AD34" s="39"/>
      <c r="AE34" s="44">
        <v>32.762999999999998</v>
      </c>
      <c r="AF34" s="39"/>
      <c r="AG34" s="39"/>
      <c r="AH34" s="44">
        <v>32.591000000000001</v>
      </c>
      <c r="AI34" s="44"/>
    </row>
    <row r="35" spans="4:35" x14ac:dyDescent="0.2">
      <c r="D35" s="43"/>
      <c r="E35" s="43"/>
      <c r="F35" s="92"/>
      <c r="G35" s="93"/>
      <c r="H35" s="93"/>
      <c r="O35" s="38">
        <v>31</v>
      </c>
      <c r="P35" s="44"/>
      <c r="Q35" s="44">
        <v>33.171999999999997</v>
      </c>
      <c r="S35" s="44"/>
      <c r="T35" s="44"/>
      <c r="U35" s="44">
        <v>32.781999999999996</v>
      </c>
      <c r="V35" s="44">
        <v>32.664000000000001</v>
      </c>
      <c r="W35" s="44"/>
      <c r="X35" s="44"/>
      <c r="Y35" s="44"/>
      <c r="Z35" s="44">
        <v>32.597000000000001</v>
      </c>
      <c r="AA35" s="44">
        <v>32.817</v>
      </c>
      <c r="AB35" s="44">
        <v>32.591999999999999</v>
      </c>
      <c r="AC35" s="44">
        <v>32.74</v>
      </c>
      <c r="AD35" s="39"/>
      <c r="AE35" s="44">
        <v>32.482999999999997</v>
      </c>
      <c r="AF35" s="39"/>
      <c r="AG35" s="39"/>
      <c r="AI35" s="44"/>
    </row>
    <row r="36" spans="4:35" x14ac:dyDescent="0.2">
      <c r="O36" s="38">
        <v>32</v>
      </c>
      <c r="P36" s="44"/>
      <c r="Q36" s="44">
        <v>33.11</v>
      </c>
      <c r="R36" s="44"/>
      <c r="S36" s="44"/>
      <c r="T36" s="44"/>
      <c r="U36" s="44">
        <v>33.052999999999997</v>
      </c>
      <c r="V36" s="44">
        <v>32.814999999999998</v>
      </c>
      <c r="W36" s="44"/>
      <c r="X36" s="44"/>
      <c r="Y36" s="44"/>
      <c r="Z36" s="44">
        <v>32.511000000000003</v>
      </c>
      <c r="AA36" s="44">
        <v>32.895000000000003</v>
      </c>
      <c r="AB36" s="44">
        <v>32.575000000000003</v>
      </c>
      <c r="AC36" s="44">
        <v>33.03</v>
      </c>
      <c r="AD36" s="39"/>
      <c r="AE36" s="44">
        <v>32.488</v>
      </c>
      <c r="AF36" s="39"/>
      <c r="AG36" s="39"/>
      <c r="AH36" s="44"/>
      <c r="AI36" s="44"/>
    </row>
    <row r="37" spans="4:35" x14ac:dyDescent="0.2">
      <c r="O37" s="38">
        <v>33</v>
      </c>
      <c r="P37" s="44"/>
      <c r="Q37" s="44">
        <v>33.127000000000002</v>
      </c>
      <c r="R37" s="44"/>
      <c r="S37" s="44"/>
      <c r="U37" s="44">
        <v>32.923999999999999</v>
      </c>
      <c r="V37" s="44">
        <v>32.697000000000003</v>
      </c>
      <c r="W37" s="44"/>
      <c r="X37" s="44"/>
      <c r="Y37" s="44"/>
      <c r="Z37" s="44">
        <v>32.5</v>
      </c>
      <c r="AA37" s="44">
        <v>32.784999999999997</v>
      </c>
      <c r="AB37" s="44">
        <v>32.536999999999999</v>
      </c>
      <c r="AC37" s="44">
        <v>32.746000000000002</v>
      </c>
      <c r="AD37" s="39"/>
      <c r="AE37" s="44">
        <v>32.5</v>
      </c>
      <c r="AF37" s="39"/>
      <c r="AG37" s="39"/>
      <c r="AH37" s="44"/>
      <c r="AI37" s="44"/>
    </row>
    <row r="38" spans="4:35" x14ac:dyDescent="0.2">
      <c r="O38" s="38">
        <v>34</v>
      </c>
      <c r="P38" s="44"/>
      <c r="Q38" s="44">
        <v>33.051000000000002</v>
      </c>
      <c r="R38" s="44"/>
      <c r="S38" s="44"/>
      <c r="T38" s="44"/>
      <c r="U38" s="44">
        <v>32.984000000000002</v>
      </c>
      <c r="V38" s="44">
        <v>32.762999999999998</v>
      </c>
      <c r="W38" s="44"/>
      <c r="X38" s="44"/>
      <c r="Y38" s="44"/>
      <c r="Z38" s="44">
        <v>32.454999999999998</v>
      </c>
      <c r="AA38" s="44">
        <v>32.874000000000002</v>
      </c>
      <c r="AB38" s="44">
        <v>32.35</v>
      </c>
      <c r="AC38" s="44">
        <v>32.975000000000001</v>
      </c>
      <c r="AD38" s="39"/>
      <c r="AE38" s="44">
        <v>32.555999999999997</v>
      </c>
      <c r="AF38" s="39"/>
      <c r="AG38" s="39"/>
      <c r="AH38" s="44"/>
      <c r="AI38" s="44"/>
    </row>
    <row r="39" spans="4:35" x14ac:dyDescent="0.2">
      <c r="O39" s="38">
        <v>35</v>
      </c>
      <c r="P39" s="44"/>
      <c r="Q39" s="44">
        <v>33.209000000000003</v>
      </c>
      <c r="R39" s="44"/>
      <c r="S39" s="44"/>
      <c r="T39" s="44"/>
      <c r="U39" s="44">
        <v>32.906999999999996</v>
      </c>
      <c r="V39" s="44">
        <v>32.689</v>
      </c>
      <c r="W39" s="44"/>
      <c r="Y39" s="44"/>
      <c r="Z39" s="44">
        <v>32.536999999999999</v>
      </c>
      <c r="AB39" s="44">
        <v>32.43</v>
      </c>
      <c r="AC39" s="44">
        <v>33.048999999999999</v>
      </c>
      <c r="AD39" s="39"/>
      <c r="AE39" s="44">
        <v>32.676000000000002</v>
      </c>
      <c r="AF39" s="39"/>
      <c r="AG39" s="39"/>
      <c r="AH39" s="44"/>
      <c r="AI39" s="44"/>
    </row>
    <row r="40" spans="4:35" x14ac:dyDescent="0.2">
      <c r="O40" s="38">
        <v>36</v>
      </c>
      <c r="P40" s="44"/>
      <c r="Q40" s="44">
        <v>32.878999999999998</v>
      </c>
      <c r="R40" s="44"/>
      <c r="S40" s="44"/>
      <c r="T40" s="44"/>
      <c r="U40" s="44">
        <v>32.631</v>
      </c>
      <c r="V40" s="44">
        <v>32.776000000000003</v>
      </c>
      <c r="W40" s="44"/>
      <c r="X40" s="54"/>
      <c r="Y40" s="44"/>
      <c r="Z40" s="44">
        <v>32.932000000000002</v>
      </c>
      <c r="AA40" s="39"/>
      <c r="AB40" s="44">
        <v>32.408000000000001</v>
      </c>
      <c r="AC40" s="44">
        <v>33.085000000000001</v>
      </c>
      <c r="AD40" s="39"/>
      <c r="AF40" s="39"/>
      <c r="AG40" s="39"/>
      <c r="AI40" s="44"/>
    </row>
    <row r="41" spans="4:35" x14ac:dyDescent="0.2">
      <c r="O41" s="38">
        <v>37</v>
      </c>
      <c r="P41" s="44"/>
      <c r="Q41" s="44">
        <v>33.128</v>
      </c>
      <c r="R41" s="44"/>
      <c r="S41" s="44"/>
      <c r="T41" s="44"/>
      <c r="U41" s="44">
        <v>32.658999999999999</v>
      </c>
      <c r="V41" s="44">
        <v>32.793999999999997</v>
      </c>
      <c r="W41" s="44"/>
      <c r="X41" s="54"/>
      <c r="Y41" s="44"/>
      <c r="Z41" s="44">
        <v>32.381</v>
      </c>
      <c r="AA41" s="39"/>
      <c r="AB41" s="44">
        <v>32.536000000000001</v>
      </c>
      <c r="AC41" s="44">
        <v>32.97</v>
      </c>
      <c r="AD41" s="39"/>
      <c r="AF41" s="39"/>
      <c r="AG41" s="39"/>
      <c r="AH41" s="40"/>
      <c r="AI41" s="44"/>
    </row>
    <row r="42" spans="4:35" x14ac:dyDescent="0.2">
      <c r="O42" s="38">
        <v>38</v>
      </c>
      <c r="P42" s="44"/>
      <c r="Q42" s="44">
        <v>33.137</v>
      </c>
      <c r="R42" s="44"/>
      <c r="T42" s="44"/>
      <c r="U42" s="44">
        <v>32.798000000000002</v>
      </c>
      <c r="V42" s="44">
        <v>32.759</v>
      </c>
      <c r="W42" s="44"/>
      <c r="X42" s="54"/>
      <c r="Z42" s="44">
        <v>32.389000000000003</v>
      </c>
      <c r="AA42" s="39"/>
      <c r="AB42" s="44">
        <v>32.665999999999997</v>
      </c>
      <c r="AC42" s="44">
        <v>33.281999999999996</v>
      </c>
      <c r="AD42" s="39"/>
      <c r="AE42" s="39"/>
      <c r="AF42" s="39"/>
      <c r="AG42" s="39"/>
      <c r="AH42" s="40"/>
      <c r="AI42" s="44"/>
    </row>
    <row r="43" spans="4:35" x14ac:dyDescent="0.2">
      <c r="O43" s="38">
        <v>39</v>
      </c>
      <c r="P43" s="44"/>
      <c r="Q43" s="44">
        <v>33.210999999999999</v>
      </c>
      <c r="R43" s="44"/>
      <c r="S43" s="43"/>
      <c r="T43" s="44"/>
      <c r="U43" s="44">
        <v>32.993000000000002</v>
      </c>
      <c r="V43" s="44">
        <v>32.610999999999997</v>
      </c>
      <c r="W43" s="44"/>
      <c r="X43" s="54"/>
      <c r="Z43" s="44">
        <v>32.590000000000003</v>
      </c>
      <c r="AA43" s="39"/>
      <c r="AB43" s="44">
        <v>32.786999999999999</v>
      </c>
      <c r="AC43" s="44">
        <v>32.917999999999999</v>
      </c>
      <c r="AD43" s="39"/>
      <c r="AE43" s="39"/>
      <c r="AF43" s="39"/>
      <c r="AG43" s="39"/>
      <c r="AH43" s="40"/>
      <c r="AI43" s="41"/>
    </row>
    <row r="44" spans="4:35" x14ac:dyDescent="0.2">
      <c r="O44" s="38">
        <v>40</v>
      </c>
      <c r="P44" s="44"/>
      <c r="Q44" s="44">
        <v>33.213000000000001</v>
      </c>
      <c r="R44" s="44"/>
      <c r="S44" s="39"/>
      <c r="T44" s="44"/>
      <c r="U44" s="44">
        <v>33.222999999999999</v>
      </c>
      <c r="V44" s="44">
        <v>33.012999999999998</v>
      </c>
      <c r="W44" s="44"/>
      <c r="X44" s="54"/>
      <c r="Y44" s="39"/>
      <c r="Z44" s="44">
        <v>32.273000000000003</v>
      </c>
      <c r="AA44" s="39"/>
      <c r="AB44" s="44">
        <v>32.552999999999997</v>
      </c>
      <c r="AC44" s="44">
        <v>32.871000000000002</v>
      </c>
      <c r="AD44" s="39"/>
      <c r="AE44" s="39"/>
      <c r="AF44" s="39"/>
      <c r="AG44" s="39"/>
      <c r="AH44" s="40"/>
      <c r="AI44" s="41"/>
    </row>
    <row r="45" spans="4:35" x14ac:dyDescent="0.2">
      <c r="O45" s="38">
        <v>41</v>
      </c>
      <c r="Q45" s="44">
        <v>33.084000000000003</v>
      </c>
      <c r="R45" s="44"/>
      <c r="S45" s="39"/>
      <c r="T45" s="44"/>
      <c r="U45" s="44">
        <v>32.786000000000001</v>
      </c>
      <c r="V45" s="44">
        <v>32.826000000000001</v>
      </c>
      <c r="W45" s="44"/>
      <c r="X45" s="43"/>
      <c r="Y45" s="43"/>
      <c r="Z45" s="44">
        <v>32.432000000000002</v>
      </c>
      <c r="AA45" s="43"/>
      <c r="AB45" s="44">
        <v>32.404000000000003</v>
      </c>
      <c r="AC45" s="44">
        <v>33.146000000000001</v>
      </c>
      <c r="AD45" s="43"/>
      <c r="AE45" s="43"/>
      <c r="AF45" s="43"/>
      <c r="AG45" s="43"/>
      <c r="AH45" s="43"/>
      <c r="AI45" s="57"/>
    </row>
    <row r="46" spans="4:35" x14ac:dyDescent="0.2">
      <c r="O46" s="38">
        <v>42</v>
      </c>
      <c r="P46" s="44"/>
      <c r="Q46" s="44">
        <v>33.069000000000003</v>
      </c>
      <c r="R46" s="44"/>
      <c r="S46" s="39"/>
      <c r="T46" s="44"/>
      <c r="U46" s="44">
        <v>33.146999999999998</v>
      </c>
      <c r="V46" s="44">
        <v>32.878999999999998</v>
      </c>
      <c r="W46" s="44"/>
      <c r="X46" s="54"/>
      <c r="Y46" s="39"/>
      <c r="Z46" s="44">
        <v>32.515000000000001</v>
      </c>
      <c r="AA46" s="39"/>
      <c r="AC46" s="44">
        <v>32.968000000000004</v>
      </c>
      <c r="AD46" s="39"/>
      <c r="AE46" s="39"/>
      <c r="AF46" s="39"/>
      <c r="AG46" s="39"/>
      <c r="AH46" s="40"/>
      <c r="AI46" s="41"/>
    </row>
    <row r="47" spans="4:35" x14ac:dyDescent="0.2">
      <c r="O47" s="38">
        <v>43</v>
      </c>
      <c r="P47" s="44"/>
      <c r="Q47" s="44">
        <v>33.167000000000002</v>
      </c>
      <c r="R47" s="44"/>
      <c r="S47" s="39"/>
      <c r="T47" s="44"/>
      <c r="U47" s="105">
        <v>32.814</v>
      </c>
      <c r="V47" s="44">
        <v>32.820999999999998</v>
      </c>
      <c r="W47" s="44"/>
      <c r="X47" s="39"/>
      <c r="Y47" s="39"/>
      <c r="Z47" s="44">
        <v>32.920999999999999</v>
      </c>
      <c r="AA47" s="39"/>
      <c r="AB47" s="39"/>
      <c r="AC47" s="44">
        <v>32.941000000000003</v>
      </c>
      <c r="AD47" s="39"/>
      <c r="AE47" s="39"/>
      <c r="AF47" s="39"/>
      <c r="AG47" s="39"/>
      <c r="AH47" s="40"/>
      <c r="AI47" s="40"/>
    </row>
    <row r="48" spans="4:35" x14ac:dyDescent="0.2">
      <c r="O48" s="38">
        <v>44</v>
      </c>
      <c r="P48" s="44"/>
      <c r="R48" s="44"/>
      <c r="S48" s="94"/>
      <c r="T48" s="44"/>
      <c r="U48" s="44">
        <v>33</v>
      </c>
      <c r="V48" s="44">
        <v>32.895000000000003</v>
      </c>
      <c r="W48" s="44"/>
      <c r="X48" s="94"/>
      <c r="Y48" s="94"/>
      <c r="Z48" s="44">
        <v>32.607999999999997</v>
      </c>
      <c r="AA48" s="94"/>
      <c r="AB48" s="94"/>
      <c r="AC48" s="44">
        <v>32.677</v>
      </c>
      <c r="AD48" s="94"/>
      <c r="AE48" s="94"/>
      <c r="AF48" s="94"/>
      <c r="AG48" s="94"/>
      <c r="AH48" s="94"/>
      <c r="AI48" s="95"/>
    </row>
    <row r="49" spans="15:35" x14ac:dyDescent="0.2">
      <c r="O49" s="38">
        <v>45</v>
      </c>
      <c r="P49" s="44"/>
      <c r="Q49" s="43"/>
      <c r="R49" s="44"/>
      <c r="S49" s="43"/>
      <c r="T49" s="44"/>
      <c r="U49" s="44">
        <v>32.938000000000002</v>
      </c>
      <c r="V49" s="44">
        <v>33.225999999999999</v>
      </c>
      <c r="X49" s="43"/>
      <c r="Y49" s="43"/>
      <c r="Z49" s="44">
        <v>32.884999999999998</v>
      </c>
      <c r="AA49" s="43"/>
      <c r="AB49" s="43"/>
      <c r="AC49" s="44">
        <v>32.905999999999999</v>
      </c>
      <c r="AD49" s="43"/>
      <c r="AE49" s="43"/>
      <c r="AF49" s="43"/>
      <c r="AG49" s="43"/>
      <c r="AH49" s="43"/>
      <c r="AI49" s="57"/>
    </row>
    <row r="50" spans="15:35" x14ac:dyDescent="0.2">
      <c r="O50" s="38">
        <v>46</v>
      </c>
      <c r="P50" s="44"/>
      <c r="Q50" s="43"/>
      <c r="R50" s="44"/>
      <c r="S50" s="43"/>
      <c r="T50" s="44"/>
      <c r="U50" s="44">
        <v>32.835000000000001</v>
      </c>
      <c r="V50" s="44">
        <v>33.015999999999998</v>
      </c>
      <c r="W50" s="44"/>
      <c r="X50" s="43"/>
      <c r="Y50" s="43"/>
      <c r="AA50" s="43"/>
      <c r="AB50" s="43"/>
      <c r="AC50" s="44">
        <v>32.725000000000001</v>
      </c>
      <c r="AD50" s="43"/>
      <c r="AE50" s="43"/>
      <c r="AF50" s="43"/>
      <c r="AG50" s="43"/>
      <c r="AH50" s="54"/>
      <c r="AI50" s="57"/>
    </row>
    <row r="51" spans="15:35" x14ac:dyDescent="0.2">
      <c r="O51" s="38">
        <v>47</v>
      </c>
      <c r="P51" s="44"/>
      <c r="Q51" s="54"/>
      <c r="S51" s="54"/>
      <c r="T51" s="44"/>
      <c r="U51" s="44">
        <v>33.006</v>
      </c>
      <c r="V51" s="44">
        <v>32.770000000000003</v>
      </c>
      <c r="W51" s="44"/>
      <c r="X51" s="54"/>
      <c r="Y51" s="54"/>
      <c r="Z51" s="44"/>
      <c r="AA51" s="94"/>
      <c r="AB51" s="94"/>
      <c r="AD51" s="94"/>
      <c r="AE51" s="59"/>
      <c r="AF51" s="59"/>
      <c r="AG51" s="59"/>
      <c r="AH51" s="54"/>
      <c r="AI51" s="55"/>
    </row>
    <row r="52" spans="15:35" x14ac:dyDescent="0.2">
      <c r="O52" s="38">
        <v>48</v>
      </c>
      <c r="P52" s="44"/>
      <c r="Q52" s="43"/>
      <c r="R52" s="43"/>
      <c r="S52" s="43"/>
      <c r="T52" s="44"/>
      <c r="V52" s="44">
        <v>32.941000000000003</v>
      </c>
      <c r="W52" s="44"/>
      <c r="X52" s="43"/>
      <c r="Y52" s="43"/>
      <c r="AA52" s="94"/>
      <c r="AB52" s="94"/>
      <c r="AC52" s="94"/>
      <c r="AD52" s="94"/>
      <c r="AE52" s="43"/>
      <c r="AF52" s="43"/>
      <c r="AG52" s="43"/>
      <c r="AH52" s="43"/>
      <c r="AI52" s="57"/>
    </row>
    <row r="53" spans="15:35" x14ac:dyDescent="0.2">
      <c r="O53" s="38">
        <v>49</v>
      </c>
      <c r="P53" s="44"/>
      <c r="Q53" s="94"/>
      <c r="R53" s="94"/>
      <c r="S53" s="94"/>
      <c r="U53" s="94"/>
      <c r="W53" s="44"/>
      <c r="X53" s="94"/>
      <c r="Y53" s="94"/>
      <c r="Z53" s="94"/>
      <c r="AA53" s="43"/>
      <c r="AB53" s="43"/>
      <c r="AC53" s="43"/>
      <c r="AD53" s="43"/>
      <c r="AE53" s="94"/>
      <c r="AF53" s="94"/>
      <c r="AG53" s="94"/>
      <c r="AH53" s="94"/>
      <c r="AI53" s="95"/>
    </row>
    <row r="54" spans="15:35" x14ac:dyDescent="0.2">
      <c r="O54" s="38">
        <v>50</v>
      </c>
      <c r="Q54" s="43"/>
      <c r="R54" s="43"/>
      <c r="S54" s="43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57"/>
    </row>
    <row r="55" spans="15:35" x14ac:dyDescent="0.2">
      <c r="O55" s="38">
        <v>51</v>
      </c>
      <c r="P55" s="56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57"/>
    </row>
    <row r="56" spans="15:35" x14ac:dyDescent="0.2">
      <c r="O56" s="38">
        <v>52</v>
      </c>
      <c r="P56" s="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57"/>
    </row>
    <row r="57" spans="15:35" x14ac:dyDescent="0.2">
      <c r="O57" s="38">
        <v>53</v>
      </c>
      <c r="P57" s="56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57"/>
    </row>
    <row r="58" spans="15:35" x14ac:dyDescent="0.2">
      <c r="O58" s="38">
        <v>54</v>
      </c>
      <c r="P58" s="56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57"/>
    </row>
    <row r="59" spans="15:35" x14ac:dyDescent="0.2">
      <c r="O59" s="38">
        <v>55</v>
      </c>
      <c r="P59" s="56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57"/>
    </row>
    <row r="60" spans="15:35" x14ac:dyDescent="0.2">
      <c r="O60" s="38">
        <v>56</v>
      </c>
      <c r="P60" s="56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57"/>
    </row>
    <row r="61" spans="15:35" x14ac:dyDescent="0.2">
      <c r="O61" s="38">
        <v>57</v>
      </c>
      <c r="P61" s="56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57"/>
    </row>
    <row r="62" spans="15:35" x14ac:dyDescent="0.2">
      <c r="O62" s="38">
        <v>58</v>
      </c>
      <c r="P62" s="5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57"/>
    </row>
    <row r="63" spans="15:35" x14ac:dyDescent="0.2">
      <c r="O63" s="38">
        <v>59</v>
      </c>
      <c r="P63" s="56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57"/>
    </row>
    <row r="64" spans="15:35" ht="17" thickBot="1" x14ac:dyDescent="0.25">
      <c r="O64" s="38">
        <v>60</v>
      </c>
      <c r="P64" s="96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5" spans="13:35" x14ac:dyDescent="0.2">
      <c r="P65" s="44">
        <v>45.465000000000003</v>
      </c>
      <c r="Y65" s="44">
        <v>56.610999999999997</v>
      </c>
    </row>
    <row r="66" spans="13:35" x14ac:dyDescent="0.2">
      <c r="M66" t="s">
        <v>63</v>
      </c>
      <c r="P66">
        <v>39</v>
      </c>
      <c r="Y66" s="44">
        <v>37.064999999999998</v>
      </c>
    </row>
    <row r="67" spans="13:35" x14ac:dyDescent="0.2">
      <c r="M67" t="s">
        <v>22</v>
      </c>
      <c r="P67" s="44">
        <v>37.052</v>
      </c>
      <c r="Q67" s="44">
        <v>37.435000000000002</v>
      </c>
      <c r="R67" s="44">
        <v>36.363999999999997</v>
      </c>
      <c r="S67" s="44">
        <v>36.965000000000003</v>
      </c>
      <c r="T67" s="44">
        <v>36.716999999999999</v>
      </c>
      <c r="U67" s="44">
        <v>36.508000000000003</v>
      </c>
      <c r="V67" s="44">
        <v>37.427999999999997</v>
      </c>
      <c r="W67" s="44">
        <v>36.706000000000003</v>
      </c>
      <c r="X67" s="44">
        <v>35.978000000000002</v>
      </c>
      <c r="Y67" s="44">
        <v>36.999000000000002</v>
      </c>
      <c r="Z67" s="44">
        <v>35.776000000000003</v>
      </c>
      <c r="AA67" s="44">
        <v>36.527999999999999</v>
      </c>
      <c r="AB67" s="44">
        <v>36.433</v>
      </c>
      <c r="AC67" s="44">
        <v>36.597000000000001</v>
      </c>
      <c r="AD67" s="44">
        <v>35.932000000000002</v>
      </c>
      <c r="AE67" s="44">
        <v>36.360999999999997</v>
      </c>
      <c r="AF67" s="44">
        <v>36.188000000000002</v>
      </c>
      <c r="AG67" s="44">
        <v>35.975999999999999</v>
      </c>
      <c r="AH67" s="44">
        <v>36.49</v>
      </c>
    </row>
    <row r="68" spans="13:35" x14ac:dyDescent="0.2">
      <c r="M68" t="s">
        <v>23</v>
      </c>
      <c r="Q68">
        <v>155.09399999999999</v>
      </c>
      <c r="R68">
        <v>155.22200000000001</v>
      </c>
      <c r="S68">
        <v>151.857</v>
      </c>
      <c r="T68">
        <v>152.096</v>
      </c>
      <c r="U68">
        <v>152.464</v>
      </c>
      <c r="V68">
        <v>150.45500000000001</v>
      </c>
      <c r="W68">
        <v>152.71700000000001</v>
      </c>
      <c r="X68">
        <v>161.74199999999999</v>
      </c>
      <c r="Y68">
        <v>150.30500000000001</v>
      </c>
      <c r="Z68">
        <v>156.18799999999999</v>
      </c>
      <c r="AA68">
        <v>151.33000000000001</v>
      </c>
      <c r="AB68">
        <v>151.5</v>
      </c>
      <c r="AC68">
        <v>152.49799999999999</v>
      </c>
      <c r="AD68">
        <v>152.946</v>
      </c>
      <c r="AE68">
        <v>117.53</v>
      </c>
      <c r="AF68">
        <v>152.07900000000001</v>
      </c>
      <c r="AG68">
        <v>151.93799999999999</v>
      </c>
      <c r="AH68">
        <v>149.328</v>
      </c>
      <c r="AI68">
        <v>156.13300000000001</v>
      </c>
    </row>
    <row r="69" spans="13:35" x14ac:dyDescent="0.2">
      <c r="M69" t="s">
        <v>24</v>
      </c>
      <c r="P69" s="51">
        <f>SUM(P5:P68)</f>
        <v>920.58800000000008</v>
      </c>
      <c r="Q69" s="51">
        <f t="shared" ref="Q69:AI69" si="7">SUM(Q5:Q68)</f>
        <v>1617.5239999999994</v>
      </c>
      <c r="R69" s="51">
        <f t="shared" si="7"/>
        <v>1185.384</v>
      </c>
      <c r="S69" s="51">
        <f t="shared" si="7"/>
        <v>1014.5940000000001</v>
      </c>
      <c r="T69" s="51">
        <f t="shared" si="7"/>
        <v>1008.6129999999997</v>
      </c>
      <c r="U69" s="51">
        <f t="shared" si="7"/>
        <v>1737.585</v>
      </c>
      <c r="V69" s="51">
        <f t="shared" si="7"/>
        <v>1766.0039999999999</v>
      </c>
      <c r="W69" s="51">
        <f t="shared" si="7"/>
        <v>1052.7540000000004</v>
      </c>
      <c r="X69" s="51">
        <f t="shared" si="7"/>
        <v>1121.0679999999998</v>
      </c>
      <c r="Y69" s="51">
        <f t="shared" si="7"/>
        <v>1006.623</v>
      </c>
      <c r="Z69" s="51">
        <f t="shared" si="7"/>
        <v>1659.3739999999998</v>
      </c>
      <c r="AA69" s="51">
        <f t="shared" si="7"/>
        <v>1306.4670000000001</v>
      </c>
      <c r="AB69" s="51">
        <f t="shared" si="7"/>
        <v>1526.1610000000001</v>
      </c>
      <c r="AC69" s="51">
        <f t="shared" si="7"/>
        <v>1703.7839999999999</v>
      </c>
      <c r="AD69" s="51">
        <f t="shared" si="7"/>
        <v>1116.0449999999998</v>
      </c>
      <c r="AE69" s="51">
        <f t="shared" si="7"/>
        <v>1293.6360000000002</v>
      </c>
      <c r="AF69" s="51">
        <f t="shared" si="7"/>
        <v>934.23299999999995</v>
      </c>
      <c r="AG69" s="51">
        <f t="shared" si="7"/>
        <v>1102.6350000000002</v>
      </c>
      <c r="AH69" s="51">
        <f t="shared" si="7"/>
        <v>1166.0740000000001</v>
      </c>
      <c r="AI69" s="51">
        <f t="shared" si="7"/>
        <v>970.33799999999985</v>
      </c>
    </row>
    <row r="70" spans="13:35" x14ac:dyDescent="0.2">
      <c r="P70" t="str">
        <f>TEXT(P69/(24 * 60 * 60),"ч:мм:сс")</f>
        <v>0:15:21</v>
      </c>
      <c r="Q70" t="str">
        <f t="shared" ref="Q70:AI70" si="8">TEXT(Q69/(24 * 60 * 60),"ч:мм:сс")</f>
        <v>0:26:58</v>
      </c>
      <c r="R70" t="str">
        <f t="shared" si="8"/>
        <v>0:19:45</v>
      </c>
      <c r="S70" t="str">
        <f t="shared" si="8"/>
        <v>0:16:55</v>
      </c>
      <c r="T70" t="str">
        <f t="shared" si="8"/>
        <v>0:16:49</v>
      </c>
      <c r="U70" t="str">
        <f t="shared" si="8"/>
        <v>0:28:58</v>
      </c>
      <c r="V70" t="str">
        <f t="shared" si="8"/>
        <v>0:29:26</v>
      </c>
      <c r="W70" t="str">
        <f t="shared" si="8"/>
        <v>0:17:33</v>
      </c>
      <c r="X70" t="str">
        <f t="shared" si="8"/>
        <v>0:18:41</v>
      </c>
      <c r="Y70" t="str">
        <f t="shared" si="8"/>
        <v>0:16:47</v>
      </c>
      <c r="Z70" t="str">
        <f t="shared" si="8"/>
        <v>0:27:39</v>
      </c>
      <c r="AA70" t="str">
        <f t="shared" si="8"/>
        <v>0:21:46</v>
      </c>
      <c r="AB70" t="str">
        <f t="shared" si="8"/>
        <v>0:25:26</v>
      </c>
      <c r="AC70" t="str">
        <f t="shared" si="8"/>
        <v>0:28:24</v>
      </c>
      <c r="AD70" t="str">
        <f t="shared" si="8"/>
        <v>0:18:36</v>
      </c>
      <c r="AE70" t="str">
        <f t="shared" si="8"/>
        <v>0:21:34</v>
      </c>
      <c r="AF70" t="str">
        <f t="shared" si="8"/>
        <v>0:15:34</v>
      </c>
      <c r="AG70" t="str">
        <f t="shared" si="8"/>
        <v>0:18:23</v>
      </c>
      <c r="AH70" t="str">
        <f t="shared" si="8"/>
        <v>0:19:26</v>
      </c>
      <c r="AI70" t="str">
        <f t="shared" si="8"/>
        <v>0:16:10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C179-E3E5-BC4B-88B7-BEB40E74D892}">
  <dimension ref="A1:AK70"/>
  <sheetViews>
    <sheetView topLeftCell="B1" zoomScale="125" zoomScaleNormal="70" zoomScalePageLayoutView="70" workbookViewId="0">
      <selection activeCell="P67" sqref="P67:AH67"/>
    </sheetView>
  </sheetViews>
  <sheetFormatPr baseColWidth="10" defaultColWidth="11" defaultRowHeight="16" x14ac:dyDescent="0.2"/>
  <cols>
    <col min="2" max="2" width="15.83203125" bestFit="1" customWidth="1"/>
    <col min="4" max="4" width="9.1640625" customWidth="1"/>
    <col min="5" max="5" width="12.5" customWidth="1"/>
    <col min="8" max="8" width="11.83203125" bestFit="1" customWidth="1"/>
    <col min="14" max="14" width="5.33203125" customWidth="1"/>
    <col min="15" max="15" width="4.33203125" customWidth="1"/>
    <col min="16" max="16" width="11.6640625" customWidth="1"/>
    <col min="17" max="18" width="12.33203125" customWidth="1"/>
    <col min="19" max="19" width="11.6640625" customWidth="1"/>
    <col min="20" max="20" width="11.1640625" customWidth="1"/>
    <col min="21" max="21" width="9.83203125" customWidth="1"/>
    <col min="22" max="22" width="11" customWidth="1"/>
    <col min="23" max="23" width="12" customWidth="1"/>
    <col min="24" max="24" width="13" customWidth="1"/>
    <col min="25" max="25" width="10.5" customWidth="1"/>
    <col min="26" max="26" width="10.6640625" customWidth="1"/>
    <col min="27" max="27" width="11" customWidth="1"/>
    <col min="28" max="28" width="12.1640625" customWidth="1"/>
    <col min="29" max="29" width="11.1640625" customWidth="1"/>
    <col min="30" max="30" width="12" customWidth="1"/>
    <col min="31" max="31" width="11.5" customWidth="1"/>
    <col min="32" max="32" width="12.83203125" customWidth="1"/>
    <col min="33" max="33" width="12.1640625" customWidth="1"/>
    <col min="34" max="34" width="10.6640625" customWidth="1"/>
    <col min="35" max="35" width="12" customWidth="1"/>
  </cols>
  <sheetData>
    <row r="1" spans="1:35" ht="20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35" x14ac:dyDescent="0.2">
      <c r="C2" s="1"/>
      <c r="D2" s="1"/>
      <c r="E2" s="1"/>
      <c r="F2" s="1"/>
      <c r="G2" s="1"/>
      <c r="H2" s="1"/>
      <c r="I2" s="1"/>
      <c r="J2" s="1"/>
      <c r="K2" s="1"/>
    </row>
    <row r="3" spans="1:35" ht="20" thickBot="1" x14ac:dyDescent="0.3">
      <c r="A3" s="182" t="s">
        <v>46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35" ht="20" thickBot="1" x14ac:dyDescent="0.3">
      <c r="A4" s="183"/>
      <c r="B4" s="183"/>
      <c r="C4" s="183"/>
      <c r="D4" s="183"/>
      <c r="E4" s="183"/>
      <c r="F4" s="184"/>
      <c r="G4" s="184"/>
      <c r="H4" s="184"/>
      <c r="I4" s="183"/>
      <c r="J4" s="183"/>
      <c r="K4" s="183"/>
      <c r="O4" s="34"/>
      <c r="P4" s="35" t="str">
        <f>B7</f>
        <v>Демьяненко</v>
      </c>
      <c r="Q4" s="36" t="str">
        <f>B8</f>
        <v>Звягин</v>
      </c>
      <c r="R4" s="36" t="str">
        <f>B9</f>
        <v>Гладышев</v>
      </c>
      <c r="S4" s="36" t="str">
        <f>B10</f>
        <v>Демьяненко</v>
      </c>
      <c r="T4" s="36" t="str">
        <f>B11</f>
        <v>Звягин</v>
      </c>
      <c r="U4" s="36" t="str">
        <f>B12</f>
        <v>Гладышев</v>
      </c>
      <c r="V4" s="36" t="str">
        <f>B13</f>
        <v>Демьяненко</v>
      </c>
      <c r="W4" s="36" t="str">
        <f>B14</f>
        <v>Звягин</v>
      </c>
      <c r="X4" s="36" t="str">
        <f>B15</f>
        <v>Гладышев</v>
      </c>
      <c r="Y4" s="36" t="str">
        <f>B16</f>
        <v>Демьяненко</v>
      </c>
      <c r="Z4" s="36" t="str">
        <f>B17</f>
        <v>Звягин</v>
      </c>
      <c r="AA4" s="36" t="str">
        <f>B18</f>
        <v>Гладышев</v>
      </c>
      <c r="AB4" s="36" t="str">
        <f>B19</f>
        <v>Демьяненко</v>
      </c>
      <c r="AC4" s="36" t="str">
        <f>B20</f>
        <v>Звягин</v>
      </c>
      <c r="AD4" s="36" t="str">
        <f>B21</f>
        <v>Гладышев</v>
      </c>
      <c r="AE4" s="36" t="str">
        <f>B22</f>
        <v>Демьяненко</v>
      </c>
      <c r="AF4" s="36" t="str">
        <f>B23</f>
        <v>Звягин</v>
      </c>
      <c r="AG4" s="36" t="str">
        <f>B24</f>
        <v>Гладышев</v>
      </c>
      <c r="AH4" s="36" t="str">
        <f>B25</f>
        <v>Демьяненко</v>
      </c>
      <c r="AI4" s="37" t="str">
        <f>B26</f>
        <v>Звягин</v>
      </c>
    </row>
    <row r="5" spans="1:35" x14ac:dyDescent="0.2">
      <c r="A5" s="185" t="s">
        <v>0</v>
      </c>
      <c r="B5" s="187" t="s">
        <v>1</v>
      </c>
      <c r="C5" s="189" t="s">
        <v>2</v>
      </c>
      <c r="D5" s="191" t="s">
        <v>3</v>
      </c>
      <c r="E5" s="185" t="s">
        <v>4</v>
      </c>
      <c r="F5" s="193" t="s">
        <v>5</v>
      </c>
      <c r="G5" s="194"/>
      <c r="H5" s="195"/>
      <c r="I5" s="191" t="s">
        <v>6</v>
      </c>
      <c r="J5" s="175" t="s">
        <v>7</v>
      </c>
      <c r="K5" s="176"/>
      <c r="L5" s="177" t="s">
        <v>8</v>
      </c>
      <c r="M5" s="179" t="s">
        <v>9</v>
      </c>
      <c r="O5" s="38">
        <v>1</v>
      </c>
      <c r="P5" s="44">
        <v>33.369</v>
      </c>
      <c r="Q5">
        <v>33.82</v>
      </c>
      <c r="R5" s="44">
        <v>34.139000000000003</v>
      </c>
      <c r="S5" s="44">
        <v>33.841000000000001</v>
      </c>
      <c r="U5" s="44">
        <v>33.957999999999998</v>
      </c>
      <c r="V5" s="44">
        <v>33.686999999999998</v>
      </c>
      <c r="W5" s="44">
        <v>33.350999999999999</v>
      </c>
      <c r="X5" s="44">
        <v>33.347000000000001</v>
      </c>
      <c r="Y5" s="44">
        <v>33.045000000000002</v>
      </c>
      <c r="Z5" s="44">
        <v>33.597999999999999</v>
      </c>
      <c r="AA5" s="44">
        <v>33.328000000000003</v>
      </c>
      <c r="AB5" s="44">
        <v>33.459000000000003</v>
      </c>
      <c r="AC5" s="44">
        <v>33.296999999999997</v>
      </c>
      <c r="AD5" s="44">
        <v>33.575000000000003</v>
      </c>
      <c r="AE5" s="44">
        <v>33.232999999999997</v>
      </c>
      <c r="AF5" s="44">
        <v>32.9</v>
      </c>
      <c r="AG5" s="44">
        <v>33.436</v>
      </c>
      <c r="AH5" s="44">
        <v>33.353000000000002</v>
      </c>
      <c r="AI5" s="44" t="s">
        <v>153</v>
      </c>
    </row>
    <row r="6" spans="1:35" ht="31" thickBot="1" x14ac:dyDescent="0.25">
      <c r="A6" s="186"/>
      <c r="B6" s="188"/>
      <c r="C6" s="190"/>
      <c r="D6" s="192"/>
      <c r="E6" s="186"/>
      <c r="F6" s="2" t="s">
        <v>10</v>
      </c>
      <c r="G6" s="3" t="s">
        <v>11</v>
      </c>
      <c r="H6" s="4" t="s">
        <v>12</v>
      </c>
      <c r="I6" s="192"/>
      <c r="J6" s="103" t="s">
        <v>13</v>
      </c>
      <c r="K6" s="103" t="s">
        <v>14</v>
      </c>
      <c r="L6" s="178"/>
      <c r="M6" s="180"/>
      <c r="O6" s="38">
        <v>2</v>
      </c>
      <c r="P6" s="44">
        <v>33.311999999999998</v>
      </c>
      <c r="Q6">
        <v>33.82</v>
      </c>
      <c r="R6" s="44">
        <v>33.896000000000001</v>
      </c>
      <c r="S6" s="44">
        <v>33.545999999999999</v>
      </c>
      <c r="T6" s="44">
        <v>33.637</v>
      </c>
      <c r="U6" s="44">
        <v>33.478000000000002</v>
      </c>
      <c r="V6" s="44">
        <v>33.351999999999997</v>
      </c>
      <c r="W6" s="44">
        <v>33.179000000000002</v>
      </c>
      <c r="X6" s="44">
        <v>32.924999999999997</v>
      </c>
      <c r="Y6" s="44">
        <v>32.869999999999997</v>
      </c>
      <c r="Z6" s="44">
        <v>33.512999999999998</v>
      </c>
      <c r="AA6" s="44">
        <v>33.302999999999997</v>
      </c>
      <c r="AB6" s="44">
        <v>33.543999999999997</v>
      </c>
      <c r="AC6" s="44">
        <v>33.051000000000002</v>
      </c>
      <c r="AD6" s="44">
        <v>32.932000000000002</v>
      </c>
      <c r="AE6" s="44">
        <v>33.146999999999998</v>
      </c>
      <c r="AF6" s="44">
        <v>32.573</v>
      </c>
      <c r="AG6" s="44">
        <v>33.523000000000003</v>
      </c>
      <c r="AH6" s="44">
        <v>32.93</v>
      </c>
      <c r="AI6" s="44">
        <v>32.716999999999999</v>
      </c>
    </row>
    <row r="7" spans="1:35" ht="17" thickBot="1" x14ac:dyDescent="0.25">
      <c r="A7" s="6">
        <v>1</v>
      </c>
      <c r="B7" s="7" t="s">
        <v>127</v>
      </c>
      <c r="C7" s="8">
        <v>87</v>
      </c>
      <c r="D7" s="9" t="s">
        <v>226</v>
      </c>
      <c r="E7" s="10">
        <f>COUNT(P$5:P$54)</f>
        <v>27</v>
      </c>
      <c r="F7" s="11">
        <f>MIN(P5:P54)</f>
        <v>32.78</v>
      </c>
      <c r="G7" s="12">
        <f>AVERAGE(P5:P54)</f>
        <v>33.049407407407408</v>
      </c>
      <c r="H7" s="13">
        <f>G7-F7</f>
        <v>0.26940740740740665</v>
      </c>
      <c r="I7" s="14">
        <v>1.1180555555555556E-2</v>
      </c>
      <c r="J7" s="15">
        <f>I7</f>
        <v>1.1180555555555556E-2</v>
      </c>
      <c r="K7" s="16">
        <f>J7</f>
        <v>1.1180555555555556E-2</v>
      </c>
      <c r="L7" s="44" t="s">
        <v>133</v>
      </c>
      <c r="M7" s="48"/>
      <c r="O7" s="38">
        <v>3</v>
      </c>
      <c r="P7" s="44">
        <v>32.975000000000001</v>
      </c>
      <c r="Q7">
        <v>33.82</v>
      </c>
      <c r="R7" s="44">
        <v>33.548000000000002</v>
      </c>
      <c r="S7" s="44">
        <v>33.47</v>
      </c>
      <c r="T7" s="44">
        <v>33.194000000000003</v>
      </c>
      <c r="U7" s="44">
        <v>33.625</v>
      </c>
      <c r="V7" s="44">
        <v>33.429000000000002</v>
      </c>
      <c r="W7" s="44">
        <v>32.75</v>
      </c>
      <c r="X7" s="44">
        <v>32.789000000000001</v>
      </c>
      <c r="Y7" s="44">
        <v>32.866999999999997</v>
      </c>
      <c r="Z7" s="44">
        <v>34.264000000000003</v>
      </c>
      <c r="AA7" s="44">
        <v>33.115000000000002</v>
      </c>
      <c r="AB7" s="44">
        <v>33.274999999999999</v>
      </c>
      <c r="AC7" s="44">
        <v>32.866999999999997</v>
      </c>
      <c r="AD7" s="44">
        <v>33.158999999999999</v>
      </c>
      <c r="AE7" s="44">
        <v>32.966999999999999</v>
      </c>
      <c r="AF7" s="44">
        <v>32.655999999999999</v>
      </c>
      <c r="AG7" s="44">
        <v>33.040999999999997</v>
      </c>
      <c r="AH7" s="44">
        <v>32.826000000000001</v>
      </c>
      <c r="AI7" s="44">
        <v>32.378</v>
      </c>
    </row>
    <row r="8" spans="1:35" ht="17" thickBot="1" x14ac:dyDescent="0.25">
      <c r="A8" s="17">
        <v>2</v>
      </c>
      <c r="B8" s="91" t="s">
        <v>128</v>
      </c>
      <c r="C8" s="61">
        <v>82</v>
      </c>
      <c r="D8" s="20" t="s">
        <v>226</v>
      </c>
      <c r="E8" s="10">
        <f>COUNT(Q$5:Q$54)</f>
        <v>23</v>
      </c>
      <c r="F8" s="45">
        <f>MIN(Q5:Q54)</f>
        <v>33.82</v>
      </c>
      <c r="G8" s="21">
        <f>AVERAGE(Q5:Q54)</f>
        <v>33.820000000000014</v>
      </c>
      <c r="H8" s="22">
        <f>G8-F8</f>
        <v>0</v>
      </c>
      <c r="I8" s="23">
        <v>2.2465277777777778E-2</v>
      </c>
      <c r="J8" s="24">
        <f t="shared" ref="J8:J17" si="0">I8-I7</f>
        <v>1.1284722222222222E-2</v>
      </c>
      <c r="K8" s="25">
        <f>J8</f>
        <v>1.1284722222222222E-2</v>
      </c>
      <c r="L8" s="44" t="s">
        <v>132</v>
      </c>
      <c r="M8" s="47"/>
      <c r="O8" s="38">
        <v>4</v>
      </c>
      <c r="P8" s="44">
        <v>32.968000000000004</v>
      </c>
      <c r="Q8">
        <v>33.82</v>
      </c>
      <c r="R8" s="44">
        <v>33.430999999999997</v>
      </c>
      <c r="S8" s="44">
        <v>33.365000000000002</v>
      </c>
      <c r="T8" s="44">
        <v>32.997</v>
      </c>
      <c r="U8" s="44">
        <v>33.334000000000003</v>
      </c>
      <c r="V8" s="44">
        <v>33.298000000000002</v>
      </c>
      <c r="W8" s="44">
        <v>32.703000000000003</v>
      </c>
      <c r="X8" s="44">
        <v>33.020000000000003</v>
      </c>
      <c r="Y8" s="44">
        <v>33.094000000000001</v>
      </c>
      <c r="Z8" s="44">
        <v>33.103000000000002</v>
      </c>
      <c r="AA8" s="44">
        <v>33.03</v>
      </c>
      <c r="AB8" s="44">
        <v>33.18</v>
      </c>
      <c r="AC8" s="44">
        <v>32.563000000000002</v>
      </c>
      <c r="AD8" s="44">
        <v>32.829000000000001</v>
      </c>
      <c r="AE8" s="44">
        <v>33.19</v>
      </c>
      <c r="AF8" s="44">
        <v>32.591000000000001</v>
      </c>
      <c r="AG8" s="44">
        <v>33.6</v>
      </c>
      <c r="AH8" s="44">
        <v>32.677999999999997</v>
      </c>
      <c r="AI8" s="44">
        <v>32.392000000000003</v>
      </c>
    </row>
    <row r="9" spans="1:35" ht="17" thickBot="1" x14ac:dyDescent="0.25">
      <c r="A9" s="17">
        <v>3</v>
      </c>
      <c r="B9" s="7" t="s">
        <v>129</v>
      </c>
      <c r="C9" s="61">
        <v>87</v>
      </c>
      <c r="D9" s="20" t="s">
        <v>226</v>
      </c>
      <c r="E9" s="10">
        <f>COUNT(R$5:R$54)</f>
        <v>46</v>
      </c>
      <c r="F9" s="26">
        <f>MIN(R5:R54)</f>
        <v>32.832000000000001</v>
      </c>
      <c r="G9" s="27">
        <f>AVERAGE(R5:R54)</f>
        <v>33.319173913043478</v>
      </c>
      <c r="H9" s="22">
        <f t="shared" ref="H9:H18" si="1">G9-F9</f>
        <v>0.48717391304347757</v>
      </c>
      <c r="I9" s="23">
        <v>4.2407407407407401E-2</v>
      </c>
      <c r="J9" s="24">
        <f t="shared" si="0"/>
        <v>1.9942129629629622E-2</v>
      </c>
      <c r="K9" s="25">
        <f>J9</f>
        <v>1.9942129629629622E-2</v>
      </c>
      <c r="L9" s="44" t="s">
        <v>131</v>
      </c>
      <c r="M9" s="47"/>
      <c r="O9" s="38">
        <v>5</v>
      </c>
      <c r="P9" s="44">
        <v>32.805</v>
      </c>
      <c r="Q9">
        <v>33.82</v>
      </c>
      <c r="R9" s="44">
        <v>33.328000000000003</v>
      </c>
      <c r="S9" s="44">
        <v>33.890999999999998</v>
      </c>
      <c r="T9" s="44">
        <v>33.198</v>
      </c>
      <c r="U9" s="44">
        <v>33.344999999999999</v>
      </c>
      <c r="V9" s="44">
        <v>33.158000000000001</v>
      </c>
      <c r="W9" s="44">
        <v>32.634</v>
      </c>
      <c r="X9" s="44">
        <v>33.103000000000002</v>
      </c>
      <c r="Y9" s="44">
        <v>32.93</v>
      </c>
      <c r="Z9" s="44">
        <v>32.887</v>
      </c>
      <c r="AA9" s="44">
        <v>32.837000000000003</v>
      </c>
      <c r="AB9" s="44">
        <v>33.259</v>
      </c>
      <c r="AC9" s="44">
        <v>32.817</v>
      </c>
      <c r="AD9" s="44">
        <v>32.972999999999999</v>
      </c>
      <c r="AE9" s="44">
        <v>33.22</v>
      </c>
      <c r="AF9" s="44">
        <v>32.561999999999998</v>
      </c>
      <c r="AG9" s="44">
        <v>32.832999999999998</v>
      </c>
      <c r="AH9" s="44">
        <v>32.612000000000002</v>
      </c>
      <c r="AI9" s="44">
        <v>32.466000000000001</v>
      </c>
    </row>
    <row r="10" spans="1:35" ht="17" thickBot="1" x14ac:dyDescent="0.25">
      <c r="A10" s="17">
        <v>4</v>
      </c>
      <c r="B10" s="7" t="s">
        <v>127</v>
      </c>
      <c r="C10" s="61">
        <v>41</v>
      </c>
      <c r="D10" s="20" t="s">
        <v>226</v>
      </c>
      <c r="E10" s="10">
        <f>COUNT(S$5:S$54)</f>
        <v>37</v>
      </c>
      <c r="F10" s="28">
        <f>MIN(S5:S54)</f>
        <v>32.950000000000003</v>
      </c>
      <c r="G10" s="27">
        <f>AVERAGE(S5:S54)</f>
        <v>33.273945945945954</v>
      </c>
      <c r="H10" s="22">
        <f t="shared" si="1"/>
        <v>0.32394594594595105</v>
      </c>
      <c r="I10" s="23">
        <v>5.8888888888888886E-2</v>
      </c>
      <c r="J10" s="24">
        <f t="shared" si="0"/>
        <v>1.6481481481481486E-2</v>
      </c>
      <c r="K10" s="25">
        <f t="shared" ref="K10:K26" si="2">J10+K7</f>
        <v>2.7662037037037041E-2</v>
      </c>
      <c r="L10" s="44" t="s">
        <v>134</v>
      </c>
      <c r="M10" s="47"/>
      <c r="O10" s="38">
        <v>6</v>
      </c>
      <c r="P10" s="44">
        <v>33.155000000000001</v>
      </c>
      <c r="Q10">
        <v>33.82</v>
      </c>
      <c r="R10" s="44">
        <v>33.369999999999997</v>
      </c>
      <c r="S10" s="44">
        <v>33.116</v>
      </c>
      <c r="T10" s="44">
        <v>33.061</v>
      </c>
      <c r="U10" s="44">
        <v>32.993000000000002</v>
      </c>
      <c r="V10" s="44">
        <v>33.17</v>
      </c>
      <c r="W10" s="44">
        <v>32.524999999999999</v>
      </c>
      <c r="X10" s="44">
        <v>32.82</v>
      </c>
      <c r="Y10" s="44">
        <v>32.896999999999998</v>
      </c>
      <c r="Z10" s="44">
        <v>32.917999999999999</v>
      </c>
      <c r="AA10" s="44">
        <v>32.942999999999998</v>
      </c>
      <c r="AB10" s="44">
        <v>33.121000000000002</v>
      </c>
      <c r="AC10" s="44">
        <v>32.451999999999998</v>
      </c>
      <c r="AD10" s="44">
        <v>32.957999999999998</v>
      </c>
      <c r="AE10" s="44">
        <v>33.017000000000003</v>
      </c>
      <c r="AF10" s="44">
        <v>32.448</v>
      </c>
      <c r="AG10" s="44">
        <v>33.125</v>
      </c>
      <c r="AH10" s="44">
        <v>32.548999999999999</v>
      </c>
      <c r="AI10" s="44">
        <v>32.344999999999999</v>
      </c>
    </row>
    <row r="11" spans="1:35" ht="17" thickBot="1" x14ac:dyDescent="0.25">
      <c r="A11" s="17">
        <v>5</v>
      </c>
      <c r="B11" s="91" t="s">
        <v>128</v>
      </c>
      <c r="C11" s="29" t="s">
        <v>224</v>
      </c>
      <c r="D11" s="20" t="s">
        <v>226</v>
      </c>
      <c r="E11" s="10">
        <f>COUNT(T$5:T$54)</f>
        <v>46</v>
      </c>
      <c r="F11" s="99">
        <f>MIN(T5:T54)</f>
        <v>32.613999999999997</v>
      </c>
      <c r="G11" s="27">
        <f>AVERAGE(T5:T54)</f>
        <v>32.978173913043484</v>
      </c>
      <c r="H11" s="22">
        <f t="shared" si="1"/>
        <v>0.36417391304348712</v>
      </c>
      <c r="I11" s="23">
        <v>7.9062499999999994E-2</v>
      </c>
      <c r="J11" s="58">
        <f t="shared" si="0"/>
        <v>2.0173611111111107E-2</v>
      </c>
      <c r="K11" s="25">
        <f t="shared" si="2"/>
        <v>3.1458333333333331E-2</v>
      </c>
      <c r="L11" s="44" t="s">
        <v>135</v>
      </c>
      <c r="M11" s="47"/>
      <c r="O11" s="38">
        <v>7</v>
      </c>
      <c r="P11" s="44">
        <v>32.945999999999998</v>
      </c>
      <c r="Q11">
        <v>33.82</v>
      </c>
      <c r="R11" s="44">
        <v>32.976999999999997</v>
      </c>
      <c r="S11" s="44">
        <v>33.350999999999999</v>
      </c>
      <c r="T11" s="44">
        <v>33.054000000000002</v>
      </c>
      <c r="U11" s="44">
        <v>33.057000000000002</v>
      </c>
      <c r="V11" s="44">
        <v>32.887999999999998</v>
      </c>
      <c r="W11" s="44">
        <v>32.658999999999999</v>
      </c>
      <c r="X11" s="44">
        <v>32.976999999999997</v>
      </c>
      <c r="Y11" s="44">
        <v>33.212000000000003</v>
      </c>
      <c r="Z11" s="44">
        <v>33.335000000000001</v>
      </c>
      <c r="AA11" s="44">
        <v>32.872999999999998</v>
      </c>
      <c r="AB11" s="44">
        <v>32.978000000000002</v>
      </c>
      <c r="AC11" s="44">
        <v>32.673000000000002</v>
      </c>
      <c r="AD11" s="44">
        <v>32.787999999999997</v>
      </c>
      <c r="AE11" s="44">
        <v>33.28</v>
      </c>
      <c r="AF11" s="44">
        <v>32.676000000000002</v>
      </c>
      <c r="AG11" s="44">
        <v>33.073</v>
      </c>
      <c r="AH11" s="44">
        <v>32.578000000000003</v>
      </c>
      <c r="AI11" s="44">
        <v>32.317999999999998</v>
      </c>
    </row>
    <row r="12" spans="1:35" ht="17" thickBot="1" x14ac:dyDescent="0.25">
      <c r="A12" s="17">
        <v>6</v>
      </c>
      <c r="B12" s="7" t="s">
        <v>129</v>
      </c>
      <c r="C12" s="61">
        <v>23</v>
      </c>
      <c r="D12" s="20" t="s">
        <v>226</v>
      </c>
      <c r="E12" s="10">
        <f>COUNT(U$5:U$54)</f>
        <v>24</v>
      </c>
      <c r="F12" s="45">
        <f>MIN(U5:U54)</f>
        <v>32.993000000000002</v>
      </c>
      <c r="G12" s="21">
        <f>AVERAGE(U5:U54)</f>
        <v>33.28091666666667</v>
      </c>
      <c r="H12" s="22">
        <f t="shared" si="1"/>
        <v>0.28791666666666771</v>
      </c>
      <c r="I12" s="23">
        <v>9.0520833333333328E-2</v>
      </c>
      <c r="J12" s="24">
        <f t="shared" si="0"/>
        <v>1.1458333333333334E-2</v>
      </c>
      <c r="K12" s="25">
        <f t="shared" si="2"/>
        <v>3.1400462962962956E-2</v>
      </c>
      <c r="L12" s="44" t="s">
        <v>136</v>
      </c>
      <c r="M12" s="47"/>
      <c r="O12" s="38">
        <v>8</v>
      </c>
      <c r="P12" s="44">
        <v>33.020000000000003</v>
      </c>
      <c r="Q12">
        <v>33.82</v>
      </c>
      <c r="R12" s="44">
        <v>33.372</v>
      </c>
      <c r="S12" s="44">
        <v>33.201000000000001</v>
      </c>
      <c r="T12" s="44">
        <v>33.401000000000003</v>
      </c>
      <c r="U12" s="44">
        <v>33.061999999999998</v>
      </c>
      <c r="V12" s="44">
        <v>33.018999999999998</v>
      </c>
      <c r="W12" s="44">
        <v>32.679000000000002</v>
      </c>
      <c r="X12" s="44">
        <v>32.945999999999998</v>
      </c>
      <c r="Y12" s="44">
        <v>32.893999999999998</v>
      </c>
      <c r="Z12" s="44">
        <v>33.091000000000001</v>
      </c>
      <c r="AA12" s="44">
        <v>32.972000000000001</v>
      </c>
      <c r="AB12" s="44">
        <v>32.970999999999997</v>
      </c>
      <c r="AC12" s="44">
        <v>32.646000000000001</v>
      </c>
      <c r="AD12" s="44">
        <v>32.768000000000001</v>
      </c>
      <c r="AE12" s="44">
        <v>33.052999999999997</v>
      </c>
      <c r="AF12" s="44">
        <v>32.46</v>
      </c>
      <c r="AG12" s="44">
        <v>32.988</v>
      </c>
      <c r="AH12" s="44">
        <v>32.686</v>
      </c>
      <c r="AI12" s="44">
        <v>32.164000000000001</v>
      </c>
    </row>
    <row r="13" spans="1:35" ht="17" thickBot="1" x14ac:dyDescent="0.25">
      <c r="A13" s="17">
        <v>7</v>
      </c>
      <c r="B13" s="7" t="s">
        <v>127</v>
      </c>
      <c r="C13" s="61">
        <v>21</v>
      </c>
      <c r="D13" s="20" t="s">
        <v>226</v>
      </c>
      <c r="E13" s="10">
        <f>COUNT(V$5:V$54)</f>
        <v>38</v>
      </c>
      <c r="F13" s="26">
        <f>MIN(V5:V54)</f>
        <v>32.670999999999999</v>
      </c>
      <c r="G13" s="27">
        <f>AVERAGE(V5:V54)</f>
        <v>32.929736842105257</v>
      </c>
      <c r="H13" s="22">
        <f t="shared" si="1"/>
        <v>0.25873684210525738</v>
      </c>
      <c r="I13" s="23">
        <v>0.10718749999999999</v>
      </c>
      <c r="J13" s="24">
        <f t="shared" si="0"/>
        <v>1.6666666666666663E-2</v>
      </c>
      <c r="K13" s="25">
        <f t="shared" si="2"/>
        <v>4.4328703703703703E-2</v>
      </c>
      <c r="L13" s="44" t="s">
        <v>137</v>
      </c>
      <c r="M13" s="47"/>
      <c r="O13" s="38">
        <v>9</v>
      </c>
      <c r="P13" s="44">
        <v>33.106999999999999</v>
      </c>
      <c r="Q13">
        <v>33.82</v>
      </c>
      <c r="R13" s="44">
        <v>33.171999999999997</v>
      </c>
      <c r="S13" s="44">
        <v>33.180999999999997</v>
      </c>
      <c r="T13" s="44">
        <v>33.171999999999997</v>
      </c>
      <c r="U13" s="44">
        <v>33.418999999999997</v>
      </c>
      <c r="V13" s="44">
        <v>32.901000000000003</v>
      </c>
      <c r="W13" s="44">
        <v>32.460999999999999</v>
      </c>
      <c r="X13" s="44">
        <v>32.896000000000001</v>
      </c>
      <c r="Y13" s="44">
        <v>32.911999999999999</v>
      </c>
      <c r="Z13" s="44">
        <v>32.902000000000001</v>
      </c>
      <c r="AA13" s="44">
        <v>32.776000000000003</v>
      </c>
      <c r="AB13" s="44">
        <v>32.884</v>
      </c>
      <c r="AC13" s="44">
        <v>32.881</v>
      </c>
      <c r="AD13" s="44">
        <v>32.832999999999998</v>
      </c>
      <c r="AE13" s="44">
        <v>32.85</v>
      </c>
      <c r="AF13" s="44">
        <v>32.646999999999998</v>
      </c>
      <c r="AG13" s="44">
        <v>33.229999999999997</v>
      </c>
      <c r="AH13" s="44">
        <v>32.683</v>
      </c>
      <c r="AI13" s="44">
        <v>32.709000000000003</v>
      </c>
    </row>
    <row r="14" spans="1:35" ht="17" thickBot="1" x14ac:dyDescent="0.25">
      <c r="A14" s="17">
        <v>8</v>
      </c>
      <c r="B14" s="91" t="s">
        <v>128</v>
      </c>
      <c r="C14" s="61">
        <v>82</v>
      </c>
      <c r="D14" s="20" t="s">
        <v>226</v>
      </c>
      <c r="E14" s="10">
        <f>COUNT(W$5:W$54)</f>
        <v>31</v>
      </c>
      <c r="F14" s="100">
        <f>MIN(W5:W54)</f>
        <v>32.43</v>
      </c>
      <c r="G14" s="27">
        <f>AVERAGE(W5:W54)</f>
        <v>32.672419354838709</v>
      </c>
      <c r="H14" s="22">
        <f t="shared" si="1"/>
        <v>0.24241935483870947</v>
      </c>
      <c r="I14" s="23">
        <v>0.12108796296296297</v>
      </c>
      <c r="J14" s="24">
        <f t="shared" si="0"/>
        <v>1.3900462962962976E-2</v>
      </c>
      <c r="K14" s="25">
        <f t="shared" si="2"/>
        <v>4.5358796296296307E-2</v>
      </c>
      <c r="L14" s="44" t="s">
        <v>138</v>
      </c>
      <c r="M14" s="47"/>
      <c r="O14" s="38">
        <v>10</v>
      </c>
      <c r="P14" s="44">
        <v>32.926000000000002</v>
      </c>
      <c r="Q14">
        <v>33.82</v>
      </c>
      <c r="R14" s="44">
        <v>33.497999999999998</v>
      </c>
      <c r="S14" s="44">
        <v>32.950000000000003</v>
      </c>
      <c r="T14" s="44">
        <v>33.652000000000001</v>
      </c>
      <c r="U14" s="44">
        <v>33.448</v>
      </c>
      <c r="V14" s="44">
        <v>33.046999999999997</v>
      </c>
      <c r="W14" s="44">
        <v>32.978000000000002</v>
      </c>
      <c r="X14" s="44">
        <v>32.621000000000002</v>
      </c>
      <c r="Y14" s="44">
        <v>33.091999999999999</v>
      </c>
      <c r="Z14" s="44">
        <v>33.093000000000004</v>
      </c>
      <c r="AA14" s="44">
        <v>32.762999999999998</v>
      </c>
      <c r="AB14" s="44">
        <v>33.174999999999997</v>
      </c>
      <c r="AC14" s="44">
        <v>32.893000000000001</v>
      </c>
      <c r="AD14" s="44">
        <v>32.65</v>
      </c>
      <c r="AE14" s="44">
        <v>32.905999999999999</v>
      </c>
      <c r="AF14" s="44">
        <v>32.585000000000001</v>
      </c>
      <c r="AG14" s="44">
        <v>33.134</v>
      </c>
      <c r="AH14" s="44">
        <v>32.616</v>
      </c>
      <c r="AI14" s="44">
        <v>32.332999999999998</v>
      </c>
    </row>
    <row r="15" spans="1:35" ht="17" thickBot="1" x14ac:dyDescent="0.25">
      <c r="A15" s="17">
        <v>9</v>
      </c>
      <c r="B15" s="7" t="s">
        <v>129</v>
      </c>
      <c r="C15" s="61">
        <v>87</v>
      </c>
      <c r="D15" s="20" t="s">
        <v>226</v>
      </c>
      <c r="E15" s="10">
        <f>COUNT(X$5:X$54)</f>
        <v>37</v>
      </c>
      <c r="F15" s="28">
        <f>MIN(X5:X54)</f>
        <v>32.521000000000001</v>
      </c>
      <c r="G15" s="27">
        <f>AVERAGE(X5:X54)</f>
        <v>32.848351351351347</v>
      </c>
      <c r="H15" s="22">
        <f t="shared" si="1"/>
        <v>0.32735135135134641</v>
      </c>
      <c r="I15" s="23">
        <v>0.13738425925925926</v>
      </c>
      <c r="J15" s="24">
        <f t="shared" si="0"/>
        <v>1.6296296296296295E-2</v>
      </c>
      <c r="K15" s="25">
        <f t="shared" si="2"/>
        <v>4.7696759259259251E-2</v>
      </c>
      <c r="L15" s="44" t="s">
        <v>139</v>
      </c>
      <c r="M15" s="47"/>
      <c r="O15" s="38">
        <v>11</v>
      </c>
      <c r="P15" s="44">
        <v>32.863</v>
      </c>
      <c r="Q15">
        <v>33.82</v>
      </c>
      <c r="R15" s="44">
        <v>33.420999999999999</v>
      </c>
      <c r="S15" s="44">
        <v>33.314999999999998</v>
      </c>
      <c r="T15" s="44">
        <v>32.715000000000003</v>
      </c>
      <c r="U15" s="44">
        <v>33.414999999999999</v>
      </c>
      <c r="V15" s="44">
        <v>32.896000000000001</v>
      </c>
      <c r="W15" s="44">
        <v>32.636000000000003</v>
      </c>
      <c r="X15" s="44">
        <v>33.091999999999999</v>
      </c>
      <c r="Y15" s="44">
        <v>33.064999999999998</v>
      </c>
      <c r="Z15" s="44">
        <v>32.880000000000003</v>
      </c>
      <c r="AA15" s="44">
        <v>32.915999999999997</v>
      </c>
      <c r="AB15" s="44">
        <v>32.972999999999999</v>
      </c>
      <c r="AC15" s="44">
        <v>32.627000000000002</v>
      </c>
      <c r="AD15" s="44">
        <v>32.658999999999999</v>
      </c>
      <c r="AE15" s="44">
        <v>33.491999999999997</v>
      </c>
      <c r="AF15" s="44">
        <v>32.58</v>
      </c>
      <c r="AG15" s="44">
        <v>33.072000000000003</v>
      </c>
      <c r="AH15" s="44">
        <v>32.665999999999997</v>
      </c>
      <c r="AI15" s="44">
        <v>32.423999999999999</v>
      </c>
    </row>
    <row r="16" spans="1:35" ht="17" thickBot="1" x14ac:dyDescent="0.25">
      <c r="A16" s="17">
        <v>10</v>
      </c>
      <c r="B16" s="7" t="s">
        <v>127</v>
      </c>
      <c r="C16" s="61">
        <v>21</v>
      </c>
      <c r="D16" s="20" t="s">
        <v>226</v>
      </c>
      <c r="E16" s="10">
        <f>COUNT(Y$5:Y$54)</f>
        <v>47</v>
      </c>
      <c r="F16" s="28">
        <f>MIN(Y5:Y54)</f>
        <v>32.542999999999999</v>
      </c>
      <c r="G16" s="27">
        <f>AVERAGE(Y5:Y54)</f>
        <v>32.894361702127654</v>
      </c>
      <c r="H16" s="22">
        <f t="shared" si="1"/>
        <v>0.3513617021276545</v>
      </c>
      <c r="I16" s="23">
        <v>0.15746527777777777</v>
      </c>
      <c r="J16" s="24">
        <f t="shared" si="0"/>
        <v>2.0081018518518512E-2</v>
      </c>
      <c r="K16" s="25">
        <f t="shared" si="2"/>
        <v>6.4409722222222215E-2</v>
      </c>
      <c r="L16" s="44" t="s">
        <v>140</v>
      </c>
      <c r="M16" s="49"/>
      <c r="O16" s="38">
        <v>12</v>
      </c>
      <c r="P16" s="44">
        <v>32.97</v>
      </c>
      <c r="Q16">
        <v>33.82</v>
      </c>
      <c r="R16" s="44">
        <v>33.155999999999999</v>
      </c>
      <c r="S16" s="44">
        <v>33.145000000000003</v>
      </c>
      <c r="T16" s="44">
        <v>32.878</v>
      </c>
      <c r="U16" s="44">
        <v>33.131</v>
      </c>
      <c r="V16" s="44">
        <v>32.935000000000002</v>
      </c>
      <c r="W16" s="44">
        <v>32.524000000000001</v>
      </c>
      <c r="X16" s="44">
        <v>32.658000000000001</v>
      </c>
      <c r="Y16" s="44">
        <v>32.731000000000002</v>
      </c>
      <c r="Z16" s="44">
        <v>33.728999999999999</v>
      </c>
      <c r="AA16" s="44">
        <v>32.843000000000004</v>
      </c>
      <c r="AB16" s="44">
        <v>32.926000000000002</v>
      </c>
      <c r="AC16" s="44">
        <v>32.715000000000003</v>
      </c>
      <c r="AD16" s="44">
        <v>32.74</v>
      </c>
      <c r="AE16" s="44">
        <v>33.226999999999997</v>
      </c>
      <c r="AF16" s="44">
        <v>32.868000000000002</v>
      </c>
      <c r="AG16" s="44">
        <v>32.875999999999998</v>
      </c>
      <c r="AH16" s="44">
        <v>32.692999999999998</v>
      </c>
      <c r="AI16" s="44">
        <v>32.088000000000001</v>
      </c>
    </row>
    <row r="17" spans="1:35" ht="17" thickBot="1" x14ac:dyDescent="0.25">
      <c r="A17" s="17">
        <v>11</v>
      </c>
      <c r="B17" s="91" t="s">
        <v>128</v>
      </c>
      <c r="C17" s="29" t="s">
        <v>230</v>
      </c>
      <c r="D17" s="20" t="s">
        <v>226</v>
      </c>
      <c r="E17" s="10">
        <f>COUNT(Z$5:Z$54)</f>
        <v>23</v>
      </c>
      <c r="F17" s="28">
        <f>MIN(Z5:Z54)</f>
        <v>32.784999999999997</v>
      </c>
      <c r="G17" s="27">
        <f>AVERAGE(Z5:Z54)</f>
        <v>33.32782608695652</v>
      </c>
      <c r="H17" s="22">
        <f t="shared" si="1"/>
        <v>0.54282608695652357</v>
      </c>
      <c r="I17" s="23">
        <v>0.17021990740740742</v>
      </c>
      <c r="J17" s="24">
        <f t="shared" si="0"/>
        <v>1.2754629629629644E-2</v>
      </c>
      <c r="K17" s="25">
        <f t="shared" si="2"/>
        <v>5.811342592592595E-2</v>
      </c>
      <c r="L17" s="44" t="s">
        <v>141</v>
      </c>
      <c r="M17" s="49"/>
      <c r="O17" s="38">
        <v>13</v>
      </c>
      <c r="P17" s="44">
        <v>32.78</v>
      </c>
      <c r="Q17">
        <v>33.82</v>
      </c>
      <c r="R17" s="44">
        <v>33.479999999999997</v>
      </c>
      <c r="S17" s="44">
        <v>33.225999999999999</v>
      </c>
      <c r="T17" s="44">
        <v>33.021000000000001</v>
      </c>
      <c r="U17" s="44">
        <v>33.081000000000003</v>
      </c>
      <c r="V17" s="44">
        <v>32.761000000000003</v>
      </c>
      <c r="W17" s="44">
        <v>32.606000000000002</v>
      </c>
      <c r="X17" s="44">
        <v>32.807000000000002</v>
      </c>
      <c r="Y17" s="44">
        <v>32.829000000000001</v>
      </c>
      <c r="Z17" s="44">
        <v>32.947000000000003</v>
      </c>
      <c r="AA17" s="44">
        <v>32.792999999999999</v>
      </c>
      <c r="AB17" s="44">
        <v>33.451000000000001</v>
      </c>
      <c r="AC17" s="44">
        <v>32.585000000000001</v>
      </c>
      <c r="AD17" s="44">
        <v>32.823</v>
      </c>
      <c r="AE17" s="44">
        <v>32.83</v>
      </c>
      <c r="AF17" s="44">
        <v>32.527000000000001</v>
      </c>
      <c r="AG17" s="44">
        <v>33.914000000000001</v>
      </c>
      <c r="AH17" s="44">
        <v>32.371000000000002</v>
      </c>
      <c r="AI17" s="44">
        <v>32.125999999999998</v>
      </c>
    </row>
    <row r="18" spans="1:35" ht="17" thickBot="1" x14ac:dyDescent="0.25">
      <c r="A18" s="17">
        <v>12</v>
      </c>
      <c r="B18" s="7" t="s">
        <v>129</v>
      </c>
      <c r="C18" s="61">
        <v>87</v>
      </c>
      <c r="D18" s="20" t="s">
        <v>226</v>
      </c>
      <c r="E18" s="10">
        <f>COUNT(AA$5:AA$54)</f>
        <v>22</v>
      </c>
      <c r="F18" s="28">
        <f>MIN(AA5:AA54)</f>
        <v>32.685000000000002</v>
      </c>
      <c r="G18" s="27">
        <f>AVERAGE(AA5:AA54)</f>
        <v>32.92377272727272</v>
      </c>
      <c r="H18" s="22">
        <f t="shared" si="1"/>
        <v>0.23877272727271759</v>
      </c>
      <c r="I18" s="62">
        <v>0.18076388888888886</v>
      </c>
      <c r="J18" s="63">
        <f>I18-I17</f>
        <v>1.0543981481481446E-2</v>
      </c>
      <c r="K18" s="25">
        <f t="shared" si="2"/>
        <v>5.8240740740740697E-2</v>
      </c>
      <c r="L18" s="44" t="s">
        <v>142</v>
      </c>
      <c r="M18" s="49"/>
      <c r="O18" s="38">
        <v>14</v>
      </c>
      <c r="P18" s="44">
        <v>33.052</v>
      </c>
      <c r="Q18">
        <v>33.82</v>
      </c>
      <c r="R18" s="44">
        <v>33.414000000000001</v>
      </c>
      <c r="S18" s="44">
        <v>33.24</v>
      </c>
      <c r="T18" s="44">
        <v>32.793999999999997</v>
      </c>
      <c r="U18" s="44">
        <v>33.100999999999999</v>
      </c>
      <c r="V18" s="44">
        <v>32.904000000000003</v>
      </c>
      <c r="W18" s="44">
        <v>32.786999999999999</v>
      </c>
      <c r="X18" s="44">
        <v>32.761000000000003</v>
      </c>
      <c r="Y18" s="44">
        <v>32.646000000000001</v>
      </c>
      <c r="Z18" s="44">
        <v>32.784999999999997</v>
      </c>
      <c r="AA18" s="44">
        <v>32.953000000000003</v>
      </c>
      <c r="AB18" s="44">
        <v>32.837000000000003</v>
      </c>
      <c r="AC18" s="44">
        <v>32.546999999999997</v>
      </c>
      <c r="AD18" s="44">
        <v>32.822000000000003</v>
      </c>
      <c r="AE18" s="44">
        <v>33.204999999999998</v>
      </c>
      <c r="AF18" s="44">
        <v>32.509</v>
      </c>
      <c r="AG18" s="44">
        <v>33.295000000000002</v>
      </c>
      <c r="AH18" s="44">
        <v>32.670999999999999</v>
      </c>
      <c r="AI18" s="44">
        <v>32.247</v>
      </c>
    </row>
    <row r="19" spans="1:35" ht="17" thickBot="1" x14ac:dyDescent="0.25">
      <c r="A19" s="17">
        <v>13</v>
      </c>
      <c r="B19" s="7" t="s">
        <v>127</v>
      </c>
      <c r="C19" s="61">
        <v>91</v>
      </c>
      <c r="D19" s="20" t="s">
        <v>226</v>
      </c>
      <c r="E19" s="10">
        <f>COUNT(AB$5:AB$54)</f>
        <v>22</v>
      </c>
      <c r="F19" s="28">
        <f>MIN(AB5:AB54)</f>
        <v>32.837000000000003</v>
      </c>
      <c r="G19" s="27">
        <f>AVERAGE(AB5:AB54)</f>
        <v>33.114363636363635</v>
      </c>
      <c r="H19" s="22">
        <f>G19-F19</f>
        <v>0.27736363636363137</v>
      </c>
      <c r="I19" s="62">
        <v>0.19137731481481482</v>
      </c>
      <c r="J19" s="63">
        <f t="shared" ref="J19:J26" si="3">I19-I18</f>
        <v>1.0613425925925957E-2</v>
      </c>
      <c r="K19" s="25">
        <f t="shared" si="2"/>
        <v>7.5023148148148172E-2</v>
      </c>
      <c r="L19" s="44" t="s">
        <v>143</v>
      </c>
      <c r="M19" s="49" t="s">
        <v>148</v>
      </c>
      <c r="O19" s="38">
        <v>15</v>
      </c>
      <c r="P19" s="44">
        <v>33.198</v>
      </c>
      <c r="Q19">
        <v>33.82</v>
      </c>
      <c r="R19" s="44">
        <v>33.049999999999997</v>
      </c>
      <c r="S19" s="44">
        <v>33.095999999999997</v>
      </c>
      <c r="T19" s="44">
        <v>32.768999999999998</v>
      </c>
      <c r="U19" s="44">
        <v>33.228000000000002</v>
      </c>
      <c r="V19" s="44">
        <v>32.679000000000002</v>
      </c>
      <c r="W19" s="44">
        <v>32.631</v>
      </c>
      <c r="X19" s="44">
        <v>32.840000000000003</v>
      </c>
      <c r="Y19" s="44">
        <v>32.904000000000003</v>
      </c>
      <c r="Z19" s="44">
        <v>32.801000000000002</v>
      </c>
      <c r="AA19" s="44">
        <v>32.767000000000003</v>
      </c>
      <c r="AB19" s="44">
        <v>32.890999999999998</v>
      </c>
      <c r="AC19" s="44">
        <v>32.792000000000002</v>
      </c>
      <c r="AD19" s="44">
        <v>33.590000000000003</v>
      </c>
      <c r="AE19" s="44">
        <v>32.662999999999997</v>
      </c>
      <c r="AF19" s="44">
        <v>32.462000000000003</v>
      </c>
      <c r="AG19" s="44">
        <v>33.625999999999998</v>
      </c>
      <c r="AH19" s="44">
        <v>32.753</v>
      </c>
      <c r="AI19" s="44">
        <v>32.473999999999997</v>
      </c>
    </row>
    <row r="20" spans="1:35" ht="17" thickBot="1" x14ac:dyDescent="0.25">
      <c r="A20" s="17">
        <v>14</v>
      </c>
      <c r="B20" s="91" t="s">
        <v>128</v>
      </c>
      <c r="C20" s="61">
        <v>82</v>
      </c>
      <c r="D20" s="20" t="s">
        <v>226</v>
      </c>
      <c r="E20" s="10">
        <f>COUNT(AC$5:AC$54)</f>
        <v>31</v>
      </c>
      <c r="F20" s="28">
        <f>MIN(AC5:AC54)</f>
        <v>32.268999999999998</v>
      </c>
      <c r="G20" s="27">
        <f>AVERAGE(AC5:AC54)</f>
        <v>32.626483870967739</v>
      </c>
      <c r="H20" s="22">
        <f t="shared" ref="H20:H26" si="4">G20-F20</f>
        <v>0.35748387096774081</v>
      </c>
      <c r="I20" s="62">
        <v>0.20462962962962963</v>
      </c>
      <c r="J20" s="63">
        <f t="shared" si="3"/>
        <v>1.3252314814814814E-2</v>
      </c>
      <c r="K20" s="25">
        <f t="shared" si="2"/>
        <v>7.1365740740740757E-2</v>
      </c>
      <c r="L20" s="44" t="s">
        <v>144</v>
      </c>
      <c r="M20" s="49" t="s">
        <v>149</v>
      </c>
      <c r="O20" s="38">
        <v>16</v>
      </c>
      <c r="P20" s="44">
        <v>33.128999999999998</v>
      </c>
      <c r="Q20">
        <v>33.82</v>
      </c>
      <c r="R20" s="44">
        <v>33.409999999999997</v>
      </c>
      <c r="S20" s="44">
        <v>33.293999999999997</v>
      </c>
      <c r="T20" s="44">
        <v>32.732999999999997</v>
      </c>
      <c r="U20" s="44">
        <v>33.185000000000002</v>
      </c>
      <c r="V20" s="44">
        <v>32.704999999999998</v>
      </c>
      <c r="W20" s="44">
        <v>32.523000000000003</v>
      </c>
      <c r="X20" s="44">
        <v>32.911999999999999</v>
      </c>
      <c r="Y20" s="44">
        <v>32.750999999999998</v>
      </c>
      <c r="Z20" s="44">
        <v>33.149000000000001</v>
      </c>
      <c r="AA20" s="44">
        <v>32.685000000000002</v>
      </c>
      <c r="AB20" s="44">
        <v>33.143000000000001</v>
      </c>
      <c r="AC20" s="44">
        <v>32.639000000000003</v>
      </c>
      <c r="AD20" s="44">
        <v>32.68</v>
      </c>
      <c r="AE20" s="44">
        <v>32.781999999999996</v>
      </c>
      <c r="AF20" s="44">
        <v>32.325000000000003</v>
      </c>
      <c r="AG20" s="44">
        <v>33.765000000000001</v>
      </c>
      <c r="AH20" s="44">
        <v>32.555999999999997</v>
      </c>
      <c r="AI20" s="44">
        <v>32.241999999999997</v>
      </c>
    </row>
    <row r="21" spans="1:35" ht="17" thickBot="1" x14ac:dyDescent="0.25">
      <c r="A21" s="17">
        <v>15</v>
      </c>
      <c r="B21" s="7" t="s">
        <v>129</v>
      </c>
      <c r="C21" s="61">
        <v>55</v>
      </c>
      <c r="D21" s="20"/>
      <c r="E21" s="10">
        <f>COUNT(AD$5:AD$54)</f>
        <v>37</v>
      </c>
      <c r="F21" s="106">
        <f>MIN(AD5:AD54)</f>
        <v>32.465000000000003</v>
      </c>
      <c r="G21" s="27">
        <f>AVERAGE(AD5:AD54)</f>
        <v>32.862189189189181</v>
      </c>
      <c r="H21" s="22">
        <f t="shared" si="4"/>
        <v>0.39718918918917723</v>
      </c>
      <c r="I21" s="62">
        <v>0.22028935185185183</v>
      </c>
      <c r="J21" s="63">
        <f t="shared" si="3"/>
        <v>1.56597222222222E-2</v>
      </c>
      <c r="K21" s="25">
        <f t="shared" si="2"/>
        <v>7.3900462962962904E-2</v>
      </c>
      <c r="L21" s="44" t="s">
        <v>145</v>
      </c>
      <c r="M21" s="47"/>
      <c r="O21" s="38">
        <v>17</v>
      </c>
      <c r="P21" s="44">
        <v>33.186999999999998</v>
      </c>
      <c r="Q21">
        <v>33.82</v>
      </c>
      <c r="R21" s="44">
        <v>34.048999999999999</v>
      </c>
      <c r="S21" s="44">
        <v>33.109000000000002</v>
      </c>
      <c r="T21" s="44">
        <v>32.942999999999998</v>
      </c>
      <c r="U21" s="44">
        <v>33.076999999999998</v>
      </c>
      <c r="V21" s="44">
        <v>32.921999999999997</v>
      </c>
      <c r="W21" s="44">
        <v>32.841000000000001</v>
      </c>
      <c r="X21" s="44">
        <v>32.773000000000003</v>
      </c>
      <c r="Y21" s="44">
        <v>32.799999999999997</v>
      </c>
      <c r="Z21" s="44">
        <v>33.340000000000003</v>
      </c>
      <c r="AA21" s="44">
        <v>33.143999999999998</v>
      </c>
      <c r="AB21" s="44">
        <v>33.290999999999997</v>
      </c>
      <c r="AC21" s="44">
        <v>32.456000000000003</v>
      </c>
      <c r="AD21" s="44">
        <v>32.637999999999998</v>
      </c>
      <c r="AE21" s="44">
        <v>33.290999999999997</v>
      </c>
      <c r="AF21" s="44">
        <v>32.594000000000001</v>
      </c>
      <c r="AG21" s="44">
        <v>33.125</v>
      </c>
      <c r="AH21" s="44">
        <v>32.252000000000002</v>
      </c>
      <c r="AI21" s="44">
        <v>32.319000000000003</v>
      </c>
    </row>
    <row r="22" spans="1:35" ht="17" thickBot="1" x14ac:dyDescent="0.25">
      <c r="A22" s="17">
        <v>16</v>
      </c>
      <c r="B22" s="7" t="s">
        <v>127</v>
      </c>
      <c r="C22" s="61">
        <v>91</v>
      </c>
      <c r="D22" s="20"/>
      <c r="E22" s="10">
        <f>COUNT(AE$5:AE$54)</f>
        <v>25</v>
      </c>
      <c r="F22" s="100">
        <f>MIN(AE5:AE54)</f>
        <v>32.662999999999997</v>
      </c>
      <c r="G22" s="27">
        <f>AVERAGE(AE5:AE54)</f>
        <v>33.024440000000006</v>
      </c>
      <c r="H22" s="22">
        <f t="shared" si="4"/>
        <v>0.36144000000000887</v>
      </c>
      <c r="I22" s="62">
        <v>0.23201388888888888</v>
      </c>
      <c r="J22" s="63">
        <f t="shared" si="3"/>
        <v>1.1724537037037047E-2</v>
      </c>
      <c r="K22" s="25">
        <f t="shared" si="2"/>
        <v>8.6747685185185219E-2</v>
      </c>
      <c r="L22" s="44" t="s">
        <v>146</v>
      </c>
      <c r="M22" s="49"/>
      <c r="O22" s="38">
        <v>18</v>
      </c>
      <c r="P22" s="44">
        <v>33.103000000000002</v>
      </c>
      <c r="Q22">
        <v>33.82</v>
      </c>
      <c r="R22" s="44">
        <v>33.11</v>
      </c>
      <c r="S22" s="44">
        <v>33.154000000000003</v>
      </c>
      <c r="T22" s="44">
        <v>32.770000000000003</v>
      </c>
      <c r="U22" s="44">
        <v>33.090000000000003</v>
      </c>
      <c r="V22" s="44">
        <v>32.819000000000003</v>
      </c>
      <c r="W22" s="44">
        <v>32.637999999999998</v>
      </c>
      <c r="X22" s="44">
        <v>32.731999999999999</v>
      </c>
      <c r="Y22" s="44">
        <v>32.880000000000003</v>
      </c>
      <c r="Z22" s="44">
        <v>33.082000000000001</v>
      </c>
      <c r="AA22" s="44">
        <v>32.918999999999997</v>
      </c>
      <c r="AB22" s="44">
        <v>32.899000000000001</v>
      </c>
      <c r="AC22" s="44">
        <v>32.695</v>
      </c>
      <c r="AD22" s="44">
        <v>32.814</v>
      </c>
      <c r="AE22" s="44">
        <v>33.130000000000003</v>
      </c>
      <c r="AF22" s="44">
        <v>32.86</v>
      </c>
      <c r="AG22" s="44">
        <v>32.902000000000001</v>
      </c>
      <c r="AH22" s="44">
        <v>32.595999999999997</v>
      </c>
      <c r="AI22" s="44">
        <v>32.067</v>
      </c>
    </row>
    <row r="23" spans="1:35" ht="17" thickBot="1" x14ac:dyDescent="0.25">
      <c r="A23" s="17">
        <v>17</v>
      </c>
      <c r="B23" s="91" t="s">
        <v>128</v>
      </c>
      <c r="C23" s="61">
        <v>21</v>
      </c>
      <c r="D23" s="20"/>
      <c r="E23" s="10">
        <f>COUNT(AF$5:AF$54)</f>
        <v>28</v>
      </c>
      <c r="F23" s="100">
        <f>MIN(AF5:AF64)</f>
        <v>32.325000000000003</v>
      </c>
      <c r="G23" s="27">
        <f>AVERAGE(AF5:AF54)</f>
        <v>32.695</v>
      </c>
      <c r="H23" s="22">
        <f t="shared" si="4"/>
        <v>0.36999999999999744</v>
      </c>
      <c r="I23" s="23">
        <v>0.24478009259259259</v>
      </c>
      <c r="J23" s="63">
        <f t="shared" si="3"/>
        <v>1.276620370370371E-2</v>
      </c>
      <c r="K23" s="25">
        <f t="shared" si="2"/>
        <v>8.4131944444444468E-2</v>
      </c>
      <c r="L23" s="44" t="s">
        <v>147</v>
      </c>
      <c r="M23" s="49" t="s">
        <v>150</v>
      </c>
      <c r="O23" s="38">
        <v>19</v>
      </c>
      <c r="P23" s="44">
        <v>33.034999999999997</v>
      </c>
      <c r="Q23">
        <v>33.82</v>
      </c>
      <c r="R23" s="44">
        <v>33.409999999999997</v>
      </c>
      <c r="S23" s="44">
        <v>33.685000000000002</v>
      </c>
      <c r="T23" s="44">
        <v>33.002000000000002</v>
      </c>
      <c r="U23" s="44">
        <v>33.445999999999998</v>
      </c>
      <c r="V23" s="44">
        <v>32.731000000000002</v>
      </c>
      <c r="W23" s="44">
        <v>32.442</v>
      </c>
      <c r="X23" s="44">
        <v>33.048000000000002</v>
      </c>
      <c r="Y23" s="44">
        <v>32.954000000000001</v>
      </c>
      <c r="Z23" s="44">
        <v>33.076999999999998</v>
      </c>
      <c r="AA23" s="44">
        <v>32.741</v>
      </c>
      <c r="AB23" s="44">
        <v>32.895000000000003</v>
      </c>
      <c r="AC23" s="44">
        <v>32.692999999999998</v>
      </c>
      <c r="AD23" s="44">
        <v>32.590000000000003</v>
      </c>
      <c r="AE23" s="44">
        <v>33.021999999999998</v>
      </c>
      <c r="AF23" s="44">
        <v>32.334000000000003</v>
      </c>
      <c r="AG23" s="44">
        <v>33.011000000000003</v>
      </c>
      <c r="AH23" s="44">
        <v>32.652000000000001</v>
      </c>
      <c r="AI23" s="44">
        <v>32.170999999999999</v>
      </c>
    </row>
    <row r="24" spans="1:35" ht="17" thickBot="1" x14ac:dyDescent="0.25">
      <c r="A24" s="17">
        <v>18</v>
      </c>
      <c r="B24" s="7" t="s">
        <v>129</v>
      </c>
      <c r="C24" s="61">
        <v>41</v>
      </c>
      <c r="D24" s="20"/>
      <c r="E24" s="10">
        <f>COUNT(AG$5:AG$54)</f>
        <v>43</v>
      </c>
      <c r="F24" s="28">
        <f>MIN(AG5:AG16)</f>
        <v>32.832999999999998</v>
      </c>
      <c r="G24" s="27">
        <f>AVERAGE(AG5:AG54)</f>
        <v>33.132441860465121</v>
      </c>
      <c r="H24" s="22">
        <f t="shared" si="4"/>
        <v>0.299441860465123</v>
      </c>
      <c r="I24" s="23">
        <v>0.26339120370370367</v>
      </c>
      <c r="J24" s="63">
        <f t="shared" si="3"/>
        <v>1.8611111111111078E-2</v>
      </c>
      <c r="K24" s="102">
        <f t="shared" si="2"/>
        <v>9.2511574074073982E-2</v>
      </c>
      <c r="L24" s="44" t="s">
        <v>151</v>
      </c>
      <c r="M24" s="49"/>
      <c r="O24" s="38">
        <v>20</v>
      </c>
      <c r="P24" s="44">
        <v>32.950000000000003</v>
      </c>
      <c r="Q24">
        <v>33.82</v>
      </c>
      <c r="R24" s="44">
        <v>33.107999999999997</v>
      </c>
      <c r="S24" s="44">
        <v>33.097000000000001</v>
      </c>
      <c r="T24" s="44">
        <v>32.859000000000002</v>
      </c>
      <c r="U24" s="44">
        <v>33.104999999999997</v>
      </c>
      <c r="V24" s="44">
        <v>32.837000000000003</v>
      </c>
      <c r="W24" s="44">
        <v>32.686999999999998</v>
      </c>
      <c r="X24" s="44">
        <v>32.652000000000001</v>
      </c>
      <c r="Y24" s="44">
        <v>32.716000000000001</v>
      </c>
      <c r="Z24" s="44">
        <v>33.063000000000002</v>
      </c>
      <c r="AA24" s="44">
        <v>32.932000000000002</v>
      </c>
      <c r="AB24" s="44">
        <v>32.947000000000003</v>
      </c>
      <c r="AC24" s="44">
        <v>32.442999999999998</v>
      </c>
      <c r="AD24" s="44">
        <v>32.79</v>
      </c>
      <c r="AE24" s="44">
        <v>32.701999999999998</v>
      </c>
      <c r="AF24" s="44">
        <v>32.905000000000001</v>
      </c>
      <c r="AG24" s="44">
        <v>32.966999999999999</v>
      </c>
      <c r="AH24" s="44">
        <v>32.131</v>
      </c>
      <c r="AI24" s="44">
        <v>32.286000000000001</v>
      </c>
    </row>
    <row r="25" spans="1:35" ht="17" thickBot="1" x14ac:dyDescent="0.25">
      <c r="A25" s="17">
        <v>19</v>
      </c>
      <c r="B25" s="7" t="s">
        <v>127</v>
      </c>
      <c r="C25" s="61">
        <v>87</v>
      </c>
      <c r="D25" s="20"/>
      <c r="E25" s="10">
        <f>COUNT(AH$5:AH$54)</f>
        <v>26</v>
      </c>
      <c r="F25" s="46">
        <f>MIN(AH5:AH47)</f>
        <v>32.131</v>
      </c>
      <c r="G25" s="27">
        <f>AVERAGE(AH5:AH54)</f>
        <v>32.613153846153843</v>
      </c>
      <c r="H25" s="22">
        <f t="shared" si="4"/>
        <v>0.48215384615384238</v>
      </c>
      <c r="I25" s="23">
        <v>0.27535879629629628</v>
      </c>
      <c r="J25" s="63">
        <f t="shared" si="3"/>
        <v>1.1967592592592613E-2</v>
      </c>
      <c r="K25" s="102">
        <f t="shared" si="2"/>
        <v>9.8715277777777832E-2</v>
      </c>
      <c r="L25" s="44" t="s">
        <v>152</v>
      </c>
      <c r="M25" s="47"/>
      <c r="O25" s="38">
        <v>21</v>
      </c>
      <c r="P25" s="44">
        <v>33.393999999999998</v>
      </c>
      <c r="Q25">
        <v>33.82</v>
      </c>
      <c r="R25" s="44">
        <v>32.877000000000002</v>
      </c>
      <c r="S25" s="44">
        <v>33.054000000000002</v>
      </c>
      <c r="T25" s="44">
        <v>33.005000000000003</v>
      </c>
      <c r="U25" s="44">
        <v>33.29</v>
      </c>
      <c r="V25" s="44">
        <v>33.030999999999999</v>
      </c>
      <c r="W25" s="44">
        <v>32.43</v>
      </c>
      <c r="X25" s="44">
        <v>33.146000000000001</v>
      </c>
      <c r="Y25" s="44">
        <v>32.776000000000003</v>
      </c>
      <c r="AA25" s="44">
        <v>32.942999999999998</v>
      </c>
      <c r="AB25" s="44">
        <v>33.216999999999999</v>
      </c>
      <c r="AC25" s="44">
        <v>32.552999999999997</v>
      </c>
      <c r="AD25" s="44">
        <v>32.962000000000003</v>
      </c>
      <c r="AE25" s="44">
        <v>32.768000000000001</v>
      </c>
      <c r="AF25" s="44">
        <v>32.594999999999999</v>
      </c>
      <c r="AG25" s="44">
        <v>33.042000000000002</v>
      </c>
      <c r="AH25" s="44">
        <v>32.57</v>
      </c>
      <c r="AI25" s="44">
        <v>32.493000000000002</v>
      </c>
    </row>
    <row r="26" spans="1:35" ht="17" thickBot="1" x14ac:dyDescent="0.25">
      <c r="A26" s="30" t="s">
        <v>15</v>
      </c>
      <c r="B26" s="91" t="s">
        <v>128</v>
      </c>
      <c r="C26" s="89">
        <v>37</v>
      </c>
      <c r="D26" s="31"/>
      <c r="E26" s="10">
        <f>COUNT(AI$5:AI$54)</f>
        <v>38</v>
      </c>
      <c r="F26" s="101">
        <f>MIN(AI5:AI47)</f>
        <v>32.067</v>
      </c>
      <c r="G26" s="21">
        <f>AVERAGE(AI5:AI54)</f>
        <v>32.439421052631573</v>
      </c>
      <c r="H26" s="22">
        <f t="shared" si="4"/>
        <v>0.37242105263157299</v>
      </c>
      <c r="I26" s="90">
        <v>0.29178240740740741</v>
      </c>
      <c r="J26" s="63">
        <f t="shared" si="3"/>
        <v>1.6423611111111125E-2</v>
      </c>
      <c r="K26" s="102">
        <f t="shared" si="2"/>
        <v>0.10055555555555559</v>
      </c>
      <c r="L26" s="30"/>
      <c r="M26" s="50"/>
      <c r="O26" s="38">
        <v>22</v>
      </c>
      <c r="P26" s="44">
        <v>33.027000000000001</v>
      </c>
      <c r="Q26">
        <v>33.82</v>
      </c>
      <c r="R26" s="44">
        <v>33.255000000000003</v>
      </c>
      <c r="S26" s="44">
        <v>33.040999999999997</v>
      </c>
      <c r="T26" s="44">
        <v>32.823</v>
      </c>
      <c r="U26" s="44">
        <v>33.488999999999997</v>
      </c>
      <c r="V26" s="44">
        <v>32.762999999999998</v>
      </c>
      <c r="W26" s="44">
        <v>32.703000000000003</v>
      </c>
      <c r="X26" s="44">
        <v>32.808999999999997</v>
      </c>
      <c r="Y26" s="44">
        <v>32.715000000000003</v>
      </c>
      <c r="Z26" s="44">
        <v>34.594999999999999</v>
      </c>
      <c r="AA26" s="44">
        <v>32.747</v>
      </c>
      <c r="AB26" s="44">
        <v>33.200000000000003</v>
      </c>
      <c r="AC26" s="44">
        <v>32.588000000000001</v>
      </c>
      <c r="AD26" s="44">
        <v>32.465000000000003</v>
      </c>
      <c r="AE26" s="44">
        <v>32.948</v>
      </c>
      <c r="AF26" s="44">
        <v>32.764000000000003</v>
      </c>
      <c r="AG26" s="44">
        <v>33.119</v>
      </c>
      <c r="AH26" s="44">
        <v>32.436999999999998</v>
      </c>
      <c r="AI26" s="44">
        <v>32.344999999999999</v>
      </c>
    </row>
    <row r="27" spans="1:35" ht="17" thickBot="1" x14ac:dyDescent="0.25">
      <c r="B27" s="7"/>
      <c r="C27" s="1"/>
      <c r="D27" s="1"/>
      <c r="E27" s="32" t="s">
        <v>16</v>
      </c>
      <c r="F27" s="33">
        <f>AVERAGE(F7:F26)</f>
        <v>32.660699999999999</v>
      </c>
      <c r="G27" s="33">
        <f>AVERAGE(P5:AI64)</f>
        <v>32.977658986175037</v>
      </c>
      <c r="H27" s="33">
        <f>AVERAGE(H7:H26)</f>
        <v>0.33057896832651468</v>
      </c>
      <c r="I27" s="1"/>
      <c r="J27" s="1"/>
      <c r="K27" s="1"/>
      <c r="O27" s="38">
        <v>23</v>
      </c>
      <c r="P27" s="44">
        <v>32.918999999999997</v>
      </c>
      <c r="Q27">
        <v>33.82</v>
      </c>
      <c r="R27" s="44">
        <v>33.408999999999999</v>
      </c>
      <c r="S27" s="44">
        <v>33.143999999999998</v>
      </c>
      <c r="T27" s="44">
        <v>32.909999999999997</v>
      </c>
      <c r="U27" s="44">
        <v>33.329000000000001</v>
      </c>
      <c r="V27" s="44">
        <v>32.826000000000001</v>
      </c>
      <c r="W27" s="44">
        <v>32.433999999999997</v>
      </c>
      <c r="X27" s="44">
        <v>32.837000000000003</v>
      </c>
      <c r="Y27" s="44">
        <v>32.856000000000002</v>
      </c>
      <c r="Z27" s="44">
        <v>34.533999999999999</v>
      </c>
      <c r="AC27" s="44">
        <v>32.451000000000001</v>
      </c>
      <c r="AD27" s="44">
        <v>32.585999999999999</v>
      </c>
      <c r="AE27" s="44">
        <v>32.823999999999998</v>
      </c>
      <c r="AF27" s="44">
        <v>32.665999999999997</v>
      </c>
      <c r="AG27" s="44">
        <v>33.182000000000002</v>
      </c>
      <c r="AH27" s="44">
        <v>32.529000000000003</v>
      </c>
      <c r="AI27" s="44">
        <v>32.274999999999999</v>
      </c>
    </row>
    <row r="28" spans="1:35" ht="17" thickBot="1" x14ac:dyDescent="0.25">
      <c r="O28" s="38">
        <v>24</v>
      </c>
      <c r="P28" s="44">
        <v>33.143999999999998</v>
      </c>
      <c r="R28" s="44">
        <v>33.097999999999999</v>
      </c>
      <c r="S28" s="44">
        <v>33.76</v>
      </c>
      <c r="T28" s="44">
        <v>32.722000000000001</v>
      </c>
      <c r="U28" s="44">
        <v>33.055999999999997</v>
      </c>
      <c r="V28" s="44">
        <v>32.997</v>
      </c>
      <c r="W28" s="44">
        <v>32.661999999999999</v>
      </c>
      <c r="X28" s="44">
        <v>32.774999999999999</v>
      </c>
      <c r="Y28" s="44">
        <v>32.884</v>
      </c>
      <c r="Z28" s="44">
        <v>33.853999999999999</v>
      </c>
      <c r="AA28" s="44"/>
      <c r="AB28" s="44"/>
      <c r="AC28" s="44">
        <v>32.353000000000002</v>
      </c>
      <c r="AD28" s="44">
        <v>32.951999999999998</v>
      </c>
      <c r="AE28" s="44">
        <v>32.811999999999998</v>
      </c>
      <c r="AF28" s="44">
        <v>33.250999999999998</v>
      </c>
      <c r="AG28" s="44">
        <v>33.274999999999999</v>
      </c>
      <c r="AH28" s="44">
        <v>32.67</v>
      </c>
      <c r="AI28" s="44">
        <v>32.482999999999997</v>
      </c>
    </row>
    <row r="29" spans="1:35" x14ac:dyDescent="0.2">
      <c r="E29" s="7" t="s">
        <v>127</v>
      </c>
      <c r="F29" s="52">
        <f>AVERAGE(F7,F10,F13,F16,F19,F22,F25)</f>
        <v>32.653571428571432</v>
      </c>
      <c r="G29" s="52">
        <f>AVERAGE(G7,G10,G13,G16,G19,G22,G25)</f>
        <v>32.98562991144339</v>
      </c>
      <c r="H29" s="52">
        <f>AVERAGE(H7,H10,H13,H16,H19,H22,H25)</f>
        <v>0.3320584828719646</v>
      </c>
      <c r="O29" s="38">
        <v>25</v>
      </c>
      <c r="P29">
        <v>33</v>
      </c>
      <c r="Q29" s="44"/>
      <c r="R29" s="44">
        <v>33.271000000000001</v>
      </c>
      <c r="S29" s="44">
        <v>33.238999999999997</v>
      </c>
      <c r="T29" s="44">
        <v>32.613999999999997</v>
      </c>
      <c r="V29" s="44">
        <v>32.670999999999999</v>
      </c>
      <c r="W29" s="44">
        <v>32.453000000000003</v>
      </c>
      <c r="X29" s="44">
        <v>32.692999999999998</v>
      </c>
      <c r="Y29" s="44">
        <v>32.671999999999997</v>
      </c>
      <c r="AA29" s="44"/>
      <c r="AB29" s="44"/>
      <c r="AC29" s="44">
        <v>32.511000000000003</v>
      </c>
      <c r="AD29" s="44">
        <v>32.584000000000003</v>
      </c>
      <c r="AE29" s="44">
        <v>33.052</v>
      </c>
      <c r="AF29" s="44">
        <v>33.527999999999999</v>
      </c>
      <c r="AG29" s="44">
        <v>32.994</v>
      </c>
      <c r="AH29" s="44">
        <v>32.536999999999999</v>
      </c>
      <c r="AI29" s="44">
        <v>32.716000000000001</v>
      </c>
    </row>
    <row r="30" spans="1:35" ht="17" thickBot="1" x14ac:dyDescent="0.25">
      <c r="E30" s="91" t="s">
        <v>128</v>
      </c>
      <c r="F30" s="52">
        <f>AVERAGE(F8,F11,F14,F17,F20,F23,F26)</f>
        <v>32.615714285714283</v>
      </c>
      <c r="G30" s="52">
        <f>AVERAGE(G8,G11,G14,G17,G20,G23,G26)</f>
        <v>32.937046325491153</v>
      </c>
      <c r="H30" s="52">
        <f>AVERAGE(H11,H14,H17,H20,H23,H26)</f>
        <v>0.3748873797396719</v>
      </c>
      <c r="O30" s="38">
        <v>26</v>
      </c>
      <c r="P30">
        <v>33</v>
      </c>
      <c r="Q30" s="44"/>
      <c r="R30" s="44">
        <v>33.195</v>
      </c>
      <c r="S30" s="44">
        <v>33.145000000000003</v>
      </c>
      <c r="T30" s="44">
        <v>33.445</v>
      </c>
      <c r="U30" s="44"/>
      <c r="V30" s="44">
        <v>32.843000000000004</v>
      </c>
      <c r="W30" s="44">
        <v>32.862000000000002</v>
      </c>
      <c r="X30" s="44">
        <v>32.838999999999999</v>
      </c>
      <c r="Y30" s="44">
        <v>32.9</v>
      </c>
      <c r="Z30" s="44"/>
      <c r="AA30" s="44"/>
      <c r="AB30" s="44"/>
      <c r="AC30" s="44">
        <v>32.530999999999999</v>
      </c>
      <c r="AD30" s="44">
        <v>32.868000000000002</v>
      </c>
      <c r="AF30" s="44">
        <v>33.040999999999997</v>
      </c>
      <c r="AG30" s="44">
        <v>33.110999999999997</v>
      </c>
      <c r="AH30" s="44">
        <v>32.347000000000001</v>
      </c>
      <c r="AI30" s="44">
        <v>32.853000000000002</v>
      </c>
    </row>
    <row r="31" spans="1:35" x14ac:dyDescent="0.2">
      <c r="E31" s="7" t="s">
        <v>129</v>
      </c>
      <c r="F31" s="52">
        <f>AVERAGE(F9,F12,F15,F18,F21,F24)</f>
        <v>32.721499999999999</v>
      </c>
      <c r="G31" s="52">
        <f t="shared" ref="G31:H31" si="5">AVERAGE(G9,G12,G15,G18,G21,G24)</f>
        <v>33.061140951331417</v>
      </c>
      <c r="H31" s="52">
        <f t="shared" si="5"/>
        <v>0.33964095133141825</v>
      </c>
      <c r="O31" s="38">
        <v>27</v>
      </c>
      <c r="P31">
        <v>33</v>
      </c>
      <c r="Q31" s="44"/>
      <c r="R31" s="44">
        <v>33.697000000000003</v>
      </c>
      <c r="S31" s="44">
        <v>33.128</v>
      </c>
      <c r="T31" s="44">
        <v>33.252000000000002</v>
      </c>
      <c r="U31" s="44"/>
      <c r="V31" s="44">
        <v>32.799999999999997</v>
      </c>
      <c r="W31" s="44">
        <v>32.831000000000003</v>
      </c>
      <c r="X31" s="44">
        <v>32.700000000000003</v>
      </c>
      <c r="Y31" s="44">
        <v>32.905000000000001</v>
      </c>
      <c r="Z31" s="44"/>
      <c r="AA31" s="44"/>
      <c r="AB31" s="44"/>
      <c r="AC31" s="44">
        <v>32.387</v>
      </c>
      <c r="AD31" s="44">
        <v>32.929000000000002</v>
      </c>
      <c r="AE31" s="44"/>
      <c r="AF31" s="44">
        <v>32.787999999999997</v>
      </c>
      <c r="AG31" s="44">
        <v>33.046999999999997</v>
      </c>
      <c r="AI31" s="44">
        <v>32.548000000000002</v>
      </c>
    </row>
    <row r="32" spans="1:35" x14ac:dyDescent="0.2">
      <c r="F32" s="52">
        <f>AVERAGE(F29,F30,F31)</f>
        <v>32.66359523809524</v>
      </c>
      <c r="G32" s="52">
        <f>AVERAGE(G29,G30,G31)</f>
        <v>32.994605729421984</v>
      </c>
      <c r="H32" s="52">
        <f>AVERAGE(H29,H30,H31)</f>
        <v>0.3488622713143516</v>
      </c>
      <c r="O32" s="38">
        <v>28</v>
      </c>
      <c r="Q32" s="44"/>
      <c r="R32" s="44">
        <v>33.216999999999999</v>
      </c>
      <c r="S32" s="44">
        <v>33.360999999999997</v>
      </c>
      <c r="T32" s="44">
        <v>32.957000000000001</v>
      </c>
      <c r="U32" s="44"/>
      <c r="V32" s="44">
        <v>32.915999999999997</v>
      </c>
      <c r="W32" s="44">
        <v>32.453000000000003</v>
      </c>
      <c r="X32" s="44">
        <v>32.875</v>
      </c>
      <c r="Y32" s="44">
        <v>32.805</v>
      </c>
      <c r="Z32" s="44"/>
      <c r="AA32" s="44"/>
      <c r="AB32" s="44"/>
      <c r="AC32" s="44">
        <v>32.456000000000003</v>
      </c>
      <c r="AD32" s="44">
        <v>33.311</v>
      </c>
      <c r="AE32" s="44"/>
      <c r="AF32" s="44">
        <v>32.765000000000001</v>
      </c>
      <c r="AG32" s="44">
        <v>32.845999999999997</v>
      </c>
      <c r="AH32" s="44"/>
      <c r="AI32" s="44">
        <v>32.482999999999997</v>
      </c>
    </row>
    <row r="33" spans="4:35" x14ac:dyDescent="0.2">
      <c r="D33" s="43"/>
      <c r="E33" s="43"/>
      <c r="F33" s="92"/>
      <c r="G33" s="93"/>
      <c r="H33" s="93"/>
      <c r="O33" s="38">
        <v>29</v>
      </c>
      <c r="P33" s="44"/>
      <c r="Q33" s="44"/>
      <c r="R33" s="44">
        <v>33.192999999999998</v>
      </c>
      <c r="S33" s="44">
        <v>33.334000000000003</v>
      </c>
      <c r="T33" s="44">
        <v>32.938000000000002</v>
      </c>
      <c r="U33" s="44"/>
      <c r="V33" s="44">
        <v>32.79</v>
      </c>
      <c r="W33" s="44">
        <v>32.612000000000002</v>
      </c>
      <c r="X33" s="44">
        <v>32.761000000000003</v>
      </c>
      <c r="Y33" s="44">
        <v>32.853000000000002</v>
      </c>
      <c r="Z33" s="44"/>
      <c r="AA33" s="44"/>
      <c r="AB33" s="44"/>
      <c r="AC33" s="44">
        <v>32.427</v>
      </c>
      <c r="AD33" s="44">
        <v>33.198</v>
      </c>
      <c r="AE33" s="44"/>
      <c r="AG33" s="44">
        <v>32.86</v>
      </c>
      <c r="AH33" s="44"/>
      <c r="AI33" s="44">
        <v>32.518999999999998</v>
      </c>
    </row>
    <row r="34" spans="4:35" x14ac:dyDescent="0.2">
      <c r="D34" s="43"/>
      <c r="E34" s="43"/>
      <c r="F34" s="92"/>
      <c r="G34" s="93"/>
      <c r="H34" s="93"/>
      <c r="O34" s="38">
        <v>30</v>
      </c>
      <c r="P34" s="44"/>
      <c r="Q34" s="44"/>
      <c r="R34" s="44">
        <v>32.832000000000001</v>
      </c>
      <c r="S34" s="44">
        <v>33.383000000000003</v>
      </c>
      <c r="T34" s="44">
        <v>32.932000000000002</v>
      </c>
      <c r="U34" s="44"/>
      <c r="V34" s="44">
        <v>33.209000000000003</v>
      </c>
      <c r="W34" s="44">
        <v>32.615000000000002</v>
      </c>
      <c r="X34" s="44">
        <v>32.521000000000001</v>
      </c>
      <c r="Y34" s="44">
        <v>32.909999999999997</v>
      </c>
      <c r="Z34" s="44"/>
      <c r="AA34" s="44"/>
      <c r="AB34" s="44"/>
      <c r="AC34" s="44">
        <v>32.268999999999998</v>
      </c>
      <c r="AD34" s="44">
        <v>32.884</v>
      </c>
      <c r="AE34" s="44"/>
      <c r="AF34" s="39"/>
      <c r="AG34" s="44">
        <v>32.795999999999999</v>
      </c>
      <c r="AH34" s="44"/>
      <c r="AI34" s="44">
        <v>32.421999999999997</v>
      </c>
    </row>
    <row r="35" spans="4:35" x14ac:dyDescent="0.2">
      <c r="D35" s="43"/>
      <c r="E35" s="43"/>
      <c r="F35" s="92"/>
      <c r="G35" s="93"/>
      <c r="H35" s="93"/>
      <c r="O35" s="38">
        <v>31</v>
      </c>
      <c r="P35" s="44"/>
      <c r="Q35" s="44"/>
      <c r="R35" s="44">
        <v>33.473999999999997</v>
      </c>
      <c r="S35" s="44">
        <v>33.387999999999998</v>
      </c>
      <c r="T35" s="44">
        <v>32.935000000000002</v>
      </c>
      <c r="U35" s="44"/>
      <c r="V35" s="44">
        <v>32.984999999999999</v>
      </c>
      <c r="W35" s="44">
        <v>32.555999999999997</v>
      </c>
      <c r="X35" s="44">
        <v>32.722999999999999</v>
      </c>
      <c r="Y35" s="44">
        <v>34.447000000000003</v>
      </c>
      <c r="Z35" s="44"/>
      <c r="AA35" s="44"/>
      <c r="AB35" s="44"/>
      <c r="AC35" s="44">
        <v>32.563000000000002</v>
      </c>
      <c r="AD35" s="44">
        <v>32.668999999999997</v>
      </c>
      <c r="AE35" s="44"/>
      <c r="AF35" s="39"/>
      <c r="AG35" s="44">
        <v>32.923000000000002</v>
      </c>
      <c r="AI35" s="44">
        <v>32.485999999999997</v>
      </c>
    </row>
    <row r="36" spans="4:35" x14ac:dyDescent="0.2">
      <c r="O36" s="38">
        <v>32</v>
      </c>
      <c r="P36" s="44"/>
      <c r="Q36" s="44"/>
      <c r="R36" s="44">
        <v>33.334000000000003</v>
      </c>
      <c r="S36" s="44">
        <v>33.164000000000001</v>
      </c>
      <c r="T36" s="44">
        <v>33.081000000000003</v>
      </c>
      <c r="U36" s="44"/>
      <c r="V36" s="44">
        <v>32.697000000000003</v>
      </c>
      <c r="X36" s="44">
        <v>32.643999999999998</v>
      </c>
      <c r="Y36" s="44">
        <v>32.776000000000003</v>
      </c>
      <c r="Z36" s="44"/>
      <c r="AA36" s="44"/>
      <c r="AB36" s="44"/>
      <c r="AD36" s="44">
        <v>32.950000000000003</v>
      </c>
      <c r="AE36" s="44"/>
      <c r="AF36" s="39"/>
      <c r="AG36" s="44">
        <v>32.802999999999997</v>
      </c>
      <c r="AH36" s="44"/>
      <c r="AI36" s="44">
        <v>32.51</v>
      </c>
    </row>
    <row r="37" spans="4:35" x14ac:dyDescent="0.2">
      <c r="O37" s="38">
        <v>33</v>
      </c>
      <c r="P37" s="44"/>
      <c r="Q37" s="44"/>
      <c r="R37" s="44">
        <v>33.201999999999998</v>
      </c>
      <c r="S37" s="44">
        <v>33.155000000000001</v>
      </c>
      <c r="T37" s="44">
        <v>33.06</v>
      </c>
      <c r="U37" s="44"/>
      <c r="V37" s="44">
        <v>32.744999999999997</v>
      </c>
      <c r="W37" s="44"/>
      <c r="X37" s="44">
        <v>32.889000000000003</v>
      </c>
      <c r="Y37" s="44">
        <v>32.817</v>
      </c>
      <c r="Z37" s="44"/>
      <c r="AA37" s="44"/>
      <c r="AB37" s="44"/>
      <c r="AC37" s="44"/>
      <c r="AD37" s="44">
        <v>33.014000000000003</v>
      </c>
      <c r="AE37" s="44"/>
      <c r="AF37" s="39"/>
      <c r="AG37" s="44">
        <v>32.932000000000002</v>
      </c>
      <c r="AH37" s="44"/>
      <c r="AI37" s="44">
        <v>32.485999999999997</v>
      </c>
    </row>
    <row r="38" spans="4:35" x14ac:dyDescent="0.2">
      <c r="O38" s="38">
        <v>34</v>
      </c>
      <c r="P38" s="44"/>
      <c r="Q38" s="44"/>
      <c r="R38" s="44">
        <v>33.401000000000003</v>
      </c>
      <c r="S38" s="44">
        <v>33.067</v>
      </c>
      <c r="T38" s="44">
        <v>32.823999999999998</v>
      </c>
      <c r="U38" s="44"/>
      <c r="V38" s="44">
        <v>32.835000000000001</v>
      </c>
      <c r="W38" s="44"/>
      <c r="X38" s="44">
        <v>32.579000000000001</v>
      </c>
      <c r="Y38" s="44">
        <v>32.796999999999997</v>
      </c>
      <c r="Z38" s="44"/>
      <c r="AA38" s="44"/>
      <c r="AB38" s="44"/>
      <c r="AC38" s="44"/>
      <c r="AD38" s="44">
        <v>32.790999999999997</v>
      </c>
      <c r="AE38" s="44"/>
      <c r="AF38" s="39"/>
      <c r="AG38" s="44">
        <v>32.832999999999998</v>
      </c>
      <c r="AH38" s="44"/>
      <c r="AI38" s="44">
        <v>32.456000000000003</v>
      </c>
    </row>
    <row r="39" spans="4:35" x14ac:dyDescent="0.2">
      <c r="O39" s="38">
        <v>35</v>
      </c>
      <c r="P39" s="44"/>
      <c r="Q39" s="44"/>
      <c r="R39" s="44">
        <v>33.280999999999999</v>
      </c>
      <c r="S39" s="44">
        <v>33.332000000000001</v>
      </c>
      <c r="T39" s="44">
        <v>32.976999999999997</v>
      </c>
      <c r="U39" s="44"/>
      <c r="V39" s="44">
        <v>32.762999999999998</v>
      </c>
      <c r="W39" s="44"/>
      <c r="X39" s="44">
        <v>32.92</v>
      </c>
      <c r="Y39" s="44">
        <v>32.683999999999997</v>
      </c>
      <c r="Z39" s="44"/>
      <c r="AB39" s="44"/>
      <c r="AC39" s="44"/>
      <c r="AD39" s="44">
        <v>32.813000000000002</v>
      </c>
      <c r="AE39" s="44"/>
      <c r="AF39" s="39"/>
      <c r="AG39" s="44">
        <v>33.512</v>
      </c>
      <c r="AH39" s="44"/>
      <c r="AI39" s="44">
        <v>32.64</v>
      </c>
    </row>
    <row r="40" spans="4:35" x14ac:dyDescent="0.2">
      <c r="O40" s="38">
        <v>36</v>
      </c>
      <c r="P40" s="44"/>
      <c r="Q40" s="44"/>
      <c r="R40" s="44">
        <v>33.097999999999999</v>
      </c>
      <c r="S40" s="44">
        <v>33.066000000000003</v>
      </c>
      <c r="T40" s="44">
        <v>32.798000000000002</v>
      </c>
      <c r="U40" s="44"/>
      <c r="V40" s="44">
        <v>32.674999999999997</v>
      </c>
      <c r="W40" s="44"/>
      <c r="X40" s="44">
        <v>33.036000000000001</v>
      </c>
      <c r="Y40" s="44">
        <v>32.866999999999997</v>
      </c>
      <c r="Z40" s="44"/>
      <c r="AA40" s="39"/>
      <c r="AB40" s="44"/>
      <c r="AC40" s="44"/>
      <c r="AD40" s="44">
        <v>32.598999999999997</v>
      </c>
      <c r="AF40" s="39"/>
      <c r="AG40" s="44">
        <v>33.051000000000002</v>
      </c>
      <c r="AI40" s="44">
        <v>32.606000000000002</v>
      </c>
    </row>
    <row r="41" spans="4:35" x14ac:dyDescent="0.2">
      <c r="O41" s="38">
        <v>37</v>
      </c>
      <c r="P41" s="44"/>
      <c r="Q41" s="44"/>
      <c r="R41" s="44">
        <v>33.368000000000002</v>
      </c>
      <c r="S41" s="44">
        <v>33.101999999999997</v>
      </c>
      <c r="T41" s="44">
        <v>32.906999999999996</v>
      </c>
      <c r="U41" s="44"/>
      <c r="V41" s="44">
        <v>32.854999999999997</v>
      </c>
      <c r="W41" s="44"/>
      <c r="X41" s="44">
        <v>32.923000000000002</v>
      </c>
      <c r="Y41" s="44">
        <v>33.03</v>
      </c>
      <c r="Z41" s="44"/>
      <c r="AA41" s="39"/>
      <c r="AB41" s="44"/>
      <c r="AC41" s="44"/>
      <c r="AD41" s="44">
        <v>32.715000000000003</v>
      </c>
      <c r="AF41" s="39"/>
      <c r="AG41" s="44">
        <v>32.884999999999998</v>
      </c>
      <c r="AH41" s="40"/>
      <c r="AI41" s="44">
        <v>32.521000000000001</v>
      </c>
    </row>
    <row r="42" spans="4:35" x14ac:dyDescent="0.2">
      <c r="O42" s="38">
        <v>38</v>
      </c>
      <c r="P42" s="44"/>
      <c r="Q42" s="44"/>
      <c r="R42" s="44">
        <v>33.246000000000002</v>
      </c>
      <c r="T42" s="44">
        <v>32.947000000000003</v>
      </c>
      <c r="U42" s="44"/>
      <c r="V42" s="44">
        <v>32.790999999999997</v>
      </c>
      <c r="W42" s="44"/>
      <c r="Y42" s="44">
        <v>32.896999999999998</v>
      </c>
      <c r="Z42" s="44"/>
      <c r="AA42" s="39"/>
      <c r="AB42" s="44"/>
      <c r="AC42" s="44"/>
      <c r="AE42" s="39"/>
      <c r="AF42" s="39"/>
      <c r="AG42" s="44">
        <v>33.088000000000001</v>
      </c>
      <c r="AH42" s="40"/>
      <c r="AI42" s="44">
        <v>32.636000000000003</v>
      </c>
    </row>
    <row r="43" spans="4:35" x14ac:dyDescent="0.2">
      <c r="O43" s="38">
        <v>39</v>
      </c>
      <c r="P43" s="44"/>
      <c r="Q43" s="44"/>
      <c r="R43" s="44">
        <v>33.164999999999999</v>
      </c>
      <c r="S43" s="43"/>
      <c r="T43" s="44">
        <v>32.816000000000003</v>
      </c>
      <c r="U43" s="44"/>
      <c r="W43" s="44"/>
      <c r="X43" s="54"/>
      <c r="Y43" s="44">
        <v>32.72</v>
      </c>
      <c r="Z43" s="44"/>
      <c r="AA43" s="39"/>
      <c r="AB43" s="44"/>
      <c r="AC43" s="44"/>
      <c r="AD43" s="39"/>
      <c r="AE43" s="39"/>
      <c r="AF43" s="39"/>
      <c r="AG43" s="44">
        <v>33.201000000000001</v>
      </c>
      <c r="AH43" s="40"/>
      <c r="AI43" s="44">
        <v>32.954000000000001</v>
      </c>
    </row>
    <row r="44" spans="4:35" x14ac:dyDescent="0.2">
      <c r="O44" s="38">
        <v>40</v>
      </c>
      <c r="P44" s="44"/>
      <c r="Q44" s="44"/>
      <c r="R44" s="44">
        <v>33.261000000000003</v>
      </c>
      <c r="S44" s="39"/>
      <c r="T44" s="44">
        <v>33.015999999999998</v>
      </c>
      <c r="U44" s="44"/>
      <c r="V44" s="44"/>
      <c r="W44" s="44"/>
      <c r="X44" s="54"/>
      <c r="Y44" s="44">
        <v>32.906999999999996</v>
      </c>
      <c r="Z44" s="44"/>
      <c r="AA44" s="39"/>
      <c r="AB44" s="44"/>
      <c r="AC44" s="44"/>
      <c r="AD44" s="39"/>
      <c r="AE44" s="39"/>
      <c r="AF44" s="39"/>
      <c r="AG44" s="44">
        <v>32.783999999999999</v>
      </c>
      <c r="AH44" s="40"/>
      <c r="AI44" s="41"/>
    </row>
    <row r="45" spans="4:35" x14ac:dyDescent="0.2">
      <c r="O45" s="38">
        <v>41</v>
      </c>
      <c r="Q45" s="44"/>
      <c r="R45" s="44">
        <v>33.073</v>
      </c>
      <c r="S45" s="39"/>
      <c r="T45" s="44">
        <v>33.048999999999999</v>
      </c>
      <c r="U45" s="44"/>
      <c r="V45" s="44"/>
      <c r="W45" s="44"/>
      <c r="X45" s="43"/>
      <c r="Y45" s="44">
        <v>33.295999999999999</v>
      </c>
      <c r="Z45" s="44"/>
      <c r="AA45" s="43"/>
      <c r="AB45" s="44"/>
      <c r="AC45" s="44"/>
      <c r="AD45" s="43"/>
      <c r="AE45" s="43"/>
      <c r="AF45" s="43"/>
      <c r="AG45" s="44">
        <v>33.423000000000002</v>
      </c>
      <c r="AH45" s="43"/>
      <c r="AI45" s="57"/>
    </row>
    <row r="46" spans="4:35" x14ac:dyDescent="0.2">
      <c r="O46" s="38">
        <v>42</v>
      </c>
      <c r="P46" s="44"/>
      <c r="Q46" s="44"/>
      <c r="R46" s="44">
        <v>33.146999999999998</v>
      </c>
      <c r="S46" s="39"/>
      <c r="T46" s="44">
        <v>32.869</v>
      </c>
      <c r="U46" s="44"/>
      <c r="V46" s="44"/>
      <c r="W46" s="44"/>
      <c r="X46" s="54"/>
      <c r="Y46" s="44">
        <v>32.860999999999997</v>
      </c>
      <c r="Z46" s="44"/>
      <c r="AA46" s="39"/>
      <c r="AC46" s="44"/>
      <c r="AD46" s="39"/>
      <c r="AE46" s="39"/>
      <c r="AF46" s="39"/>
      <c r="AG46" s="44">
        <v>33.335000000000001</v>
      </c>
      <c r="AH46" s="40"/>
      <c r="AI46" s="41"/>
    </row>
    <row r="47" spans="4:35" x14ac:dyDescent="0.2">
      <c r="O47" s="38">
        <v>43</v>
      </c>
      <c r="P47" s="44"/>
      <c r="Q47" s="44"/>
      <c r="R47" s="44">
        <v>33.055999999999997</v>
      </c>
      <c r="S47" s="39"/>
      <c r="T47" s="44">
        <v>32.933</v>
      </c>
      <c r="U47" s="105"/>
      <c r="V47" s="44"/>
      <c r="W47" s="44"/>
      <c r="X47" s="39"/>
      <c r="Y47" s="44">
        <v>32.957999999999998</v>
      </c>
      <c r="Z47" s="44"/>
      <c r="AA47" s="39"/>
      <c r="AB47" s="39"/>
      <c r="AC47" s="44"/>
      <c r="AD47" s="39"/>
      <c r="AE47" s="39"/>
      <c r="AF47" s="39"/>
      <c r="AG47" s="44">
        <v>33.116999999999997</v>
      </c>
      <c r="AH47" s="40"/>
      <c r="AI47" s="40"/>
    </row>
    <row r="48" spans="4:35" x14ac:dyDescent="0.2">
      <c r="O48" s="38">
        <v>44</v>
      </c>
      <c r="P48" s="44"/>
      <c r="R48" s="44">
        <v>33.496000000000002</v>
      </c>
      <c r="S48" s="94"/>
      <c r="T48" s="44">
        <v>32.784999999999997</v>
      </c>
      <c r="U48" s="44"/>
      <c r="V48" s="44"/>
      <c r="W48" s="44"/>
      <c r="X48" s="94"/>
      <c r="Y48" s="44">
        <v>32.710999999999999</v>
      </c>
      <c r="Z48" s="44"/>
      <c r="AA48" s="94"/>
      <c r="AB48" s="94"/>
      <c r="AC48" s="44"/>
      <c r="AD48" s="94"/>
      <c r="AE48" s="94"/>
      <c r="AF48" s="94"/>
      <c r="AH48" s="94"/>
      <c r="AI48" s="95"/>
    </row>
    <row r="49" spans="15:35" x14ac:dyDescent="0.2">
      <c r="O49" s="38">
        <v>45</v>
      </c>
      <c r="P49" s="44"/>
      <c r="Q49" s="43"/>
      <c r="R49" s="44">
        <v>33.18</v>
      </c>
      <c r="S49" s="43"/>
      <c r="T49" s="44">
        <v>32.716000000000001</v>
      </c>
      <c r="U49" s="44"/>
      <c r="V49" s="44"/>
      <c r="X49" s="43"/>
      <c r="Y49" s="44">
        <v>32.704999999999998</v>
      </c>
      <c r="Z49" s="44"/>
      <c r="AA49" s="43"/>
      <c r="AB49" s="43"/>
      <c r="AC49" s="44"/>
      <c r="AD49" s="43"/>
      <c r="AE49" s="43"/>
      <c r="AF49" s="43"/>
      <c r="AG49" s="43"/>
      <c r="AH49" s="43"/>
      <c r="AI49" s="57"/>
    </row>
    <row r="50" spans="15:35" x14ac:dyDescent="0.2">
      <c r="O50" s="38">
        <v>46</v>
      </c>
      <c r="P50" s="44"/>
      <c r="Q50" s="43"/>
      <c r="R50" s="44">
        <v>33.517000000000003</v>
      </c>
      <c r="S50" s="43"/>
      <c r="T50" s="44">
        <v>33.073999999999998</v>
      </c>
      <c r="U50" s="44"/>
      <c r="V50" s="44"/>
      <c r="W50" s="44"/>
      <c r="X50" s="43"/>
      <c r="Y50" s="44">
        <v>32.654000000000003</v>
      </c>
      <c r="AA50" s="43"/>
      <c r="AB50" s="43"/>
      <c r="AC50" s="44"/>
      <c r="AD50" s="43"/>
      <c r="AE50" s="43"/>
      <c r="AF50" s="43"/>
      <c r="AG50" s="43"/>
      <c r="AH50" s="54"/>
      <c r="AI50" s="57"/>
    </row>
    <row r="51" spans="15:35" x14ac:dyDescent="0.2">
      <c r="O51" s="38">
        <v>47</v>
      </c>
      <c r="P51" s="44"/>
      <c r="Q51" s="54"/>
      <c r="S51" s="54"/>
      <c r="T51" s="44">
        <v>32.761000000000003</v>
      </c>
      <c r="U51" s="44"/>
      <c r="V51" s="44"/>
      <c r="W51" s="44"/>
      <c r="X51" s="54"/>
      <c r="Y51" s="44">
        <v>32.542999999999999</v>
      </c>
      <c r="Z51" s="44"/>
      <c r="AA51" s="94"/>
      <c r="AB51" s="94"/>
      <c r="AD51" s="94"/>
      <c r="AE51" s="59"/>
      <c r="AF51" s="59"/>
      <c r="AG51" s="59"/>
      <c r="AH51" s="54"/>
      <c r="AI51" s="55"/>
    </row>
    <row r="52" spans="15:35" x14ac:dyDescent="0.2">
      <c r="O52" s="38">
        <v>48</v>
      </c>
      <c r="P52" s="44"/>
      <c r="Q52" s="43"/>
      <c r="R52" s="43"/>
      <c r="S52" s="43"/>
      <c r="V52" s="44"/>
      <c r="W52" s="44"/>
      <c r="X52" s="43"/>
      <c r="AA52" s="94"/>
      <c r="AB52" s="94"/>
      <c r="AC52" s="94"/>
      <c r="AD52" s="94"/>
      <c r="AE52" s="43"/>
      <c r="AF52" s="43"/>
      <c r="AG52" s="43"/>
      <c r="AH52" s="43"/>
      <c r="AI52" s="57"/>
    </row>
    <row r="53" spans="15:35" x14ac:dyDescent="0.2">
      <c r="O53" s="38">
        <v>49</v>
      </c>
      <c r="P53" s="44"/>
      <c r="Q53" s="94"/>
      <c r="R53" s="94"/>
      <c r="S53" s="94"/>
      <c r="U53" s="94"/>
      <c r="W53" s="44"/>
      <c r="X53" s="94"/>
      <c r="Y53" s="94"/>
      <c r="Z53" s="94"/>
      <c r="AA53" s="43"/>
      <c r="AB53" s="43"/>
      <c r="AC53" s="43"/>
      <c r="AD53" s="43"/>
      <c r="AE53" s="94"/>
      <c r="AF53" s="94"/>
      <c r="AG53" s="94"/>
      <c r="AH53" s="94"/>
      <c r="AI53" s="95"/>
    </row>
    <row r="54" spans="15:35" x14ac:dyDescent="0.2">
      <c r="O54" s="38">
        <v>50</v>
      </c>
      <c r="Q54" s="43"/>
      <c r="R54" s="43"/>
      <c r="S54" s="43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57"/>
    </row>
    <row r="55" spans="15:35" x14ac:dyDescent="0.2">
      <c r="O55" s="38">
        <v>51</v>
      </c>
      <c r="P55" s="56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57"/>
    </row>
    <row r="56" spans="15:35" x14ac:dyDescent="0.2">
      <c r="O56" s="38">
        <v>52</v>
      </c>
      <c r="P56" s="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57"/>
    </row>
    <row r="57" spans="15:35" x14ac:dyDescent="0.2">
      <c r="O57" s="38">
        <v>53</v>
      </c>
      <c r="P57" s="56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57"/>
    </row>
    <row r="58" spans="15:35" x14ac:dyDescent="0.2">
      <c r="O58" s="38">
        <v>54</v>
      </c>
      <c r="P58" s="56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57"/>
    </row>
    <row r="59" spans="15:35" x14ac:dyDescent="0.2">
      <c r="O59" s="38">
        <v>55</v>
      </c>
      <c r="P59" s="56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57"/>
    </row>
    <row r="60" spans="15:35" x14ac:dyDescent="0.2">
      <c r="O60" s="38">
        <v>56</v>
      </c>
      <c r="P60" s="56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57"/>
    </row>
    <row r="61" spans="15:35" x14ac:dyDescent="0.2">
      <c r="O61" s="38">
        <v>57</v>
      </c>
      <c r="P61" s="56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57"/>
    </row>
    <row r="62" spans="15:35" x14ac:dyDescent="0.2">
      <c r="O62" s="38">
        <v>58</v>
      </c>
      <c r="P62" s="5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57"/>
    </row>
    <row r="63" spans="15:35" x14ac:dyDescent="0.2">
      <c r="O63" s="38">
        <v>59</v>
      </c>
      <c r="P63" s="56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57"/>
    </row>
    <row r="64" spans="15:35" ht="17" thickBot="1" x14ac:dyDescent="0.25">
      <c r="O64" s="38">
        <v>60</v>
      </c>
      <c r="P64" s="96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5" spans="13:37" x14ac:dyDescent="0.2">
      <c r="Y65" s="44"/>
    </row>
    <row r="66" spans="13:37" x14ac:dyDescent="0.2">
      <c r="M66" t="s">
        <v>63</v>
      </c>
      <c r="P66">
        <v>37</v>
      </c>
      <c r="T66" s="44">
        <v>37.564999999999998</v>
      </c>
      <c r="Y66" s="44"/>
      <c r="Z66" s="107">
        <v>145.83500000000001</v>
      </c>
    </row>
    <row r="67" spans="13:37" x14ac:dyDescent="0.2">
      <c r="M67" t="s">
        <v>22</v>
      </c>
      <c r="P67" s="107">
        <v>37</v>
      </c>
      <c r="Q67">
        <v>37</v>
      </c>
      <c r="R67" s="44">
        <v>37.56</v>
      </c>
      <c r="S67" s="44">
        <v>37.075000000000003</v>
      </c>
      <c r="T67" s="44">
        <v>37.058999999999997</v>
      </c>
      <c r="U67" s="44">
        <v>37.054000000000002</v>
      </c>
      <c r="V67" s="44">
        <v>36.362000000000002</v>
      </c>
      <c r="W67" s="44">
        <v>36.896999999999998</v>
      </c>
      <c r="X67" s="44">
        <v>36.942999999999998</v>
      </c>
      <c r="Y67" s="44">
        <v>36.210999999999999</v>
      </c>
      <c r="Z67" s="44">
        <v>37.223999999999997</v>
      </c>
      <c r="AA67" s="44">
        <v>35.204999999999998</v>
      </c>
      <c r="AB67" s="44">
        <v>36.573999999999998</v>
      </c>
      <c r="AC67" s="44">
        <v>36.582999999999998</v>
      </c>
      <c r="AD67" s="44">
        <v>36.951999999999998</v>
      </c>
      <c r="AE67" s="44">
        <v>36.003999999999998</v>
      </c>
      <c r="AF67" s="44">
        <v>36.508000000000003</v>
      </c>
      <c r="AG67" s="44">
        <v>36.944000000000003</v>
      </c>
      <c r="AH67" s="44">
        <v>35.460999999999999</v>
      </c>
      <c r="AK67" s="44"/>
    </row>
    <row r="68" spans="13:37" x14ac:dyDescent="0.2">
      <c r="M68" t="s">
        <v>23</v>
      </c>
      <c r="Q68">
        <v>160</v>
      </c>
      <c r="R68">
        <v>153</v>
      </c>
      <c r="S68">
        <v>155.43100000000001</v>
      </c>
      <c r="T68">
        <v>151.80500000000001</v>
      </c>
      <c r="U68">
        <v>154.27699999999999</v>
      </c>
      <c r="V68">
        <v>152.768</v>
      </c>
      <c r="W68">
        <v>150.93</v>
      </c>
      <c r="X68">
        <v>155.46600000000001</v>
      </c>
      <c r="Y68">
        <v>152.61000000000001</v>
      </c>
      <c r="Z68">
        <v>152.12299999999999</v>
      </c>
      <c r="AA68">
        <v>151.61099999999999</v>
      </c>
      <c r="AB68">
        <v>151.69499999999999</v>
      </c>
      <c r="AC68">
        <v>97.49</v>
      </c>
      <c r="AD68">
        <v>100.16500000000001</v>
      </c>
      <c r="AE68">
        <v>151.398</v>
      </c>
      <c r="AF68">
        <v>151.422</v>
      </c>
      <c r="AG68">
        <v>146.79300000000001</v>
      </c>
      <c r="AH68">
        <v>151.07599999999999</v>
      </c>
      <c r="AI68">
        <v>163.577</v>
      </c>
    </row>
    <row r="69" spans="13:37" x14ac:dyDescent="0.2">
      <c r="M69" t="s">
        <v>24</v>
      </c>
      <c r="P69" s="51">
        <f>SUM(P5:P68)</f>
        <v>966.33400000000006</v>
      </c>
      <c r="Q69" s="51">
        <f t="shared" ref="Q69:AI69" si="6">SUM(Q5:Q68)</f>
        <v>974.86000000000035</v>
      </c>
      <c r="R69" s="51">
        <f t="shared" si="6"/>
        <v>1723.242</v>
      </c>
      <c r="S69" s="51">
        <f t="shared" si="6"/>
        <v>1423.6420000000003</v>
      </c>
      <c r="T69" s="51">
        <f>SUM(T6:T68)</f>
        <v>1743.4250000000004</v>
      </c>
      <c r="U69" s="51">
        <f t="shared" si="6"/>
        <v>990.07300000000009</v>
      </c>
      <c r="V69" s="51">
        <f t="shared" si="6"/>
        <v>1440.4599999999998</v>
      </c>
      <c r="W69" s="51">
        <f t="shared" si="6"/>
        <v>1200.672</v>
      </c>
      <c r="X69" s="51">
        <f t="shared" si="6"/>
        <v>1407.7979999999998</v>
      </c>
      <c r="Y69" s="51">
        <f t="shared" si="6"/>
        <v>1734.8559999999998</v>
      </c>
      <c r="Z69" s="51">
        <f t="shared" si="6"/>
        <v>1101.722</v>
      </c>
      <c r="AA69" s="51">
        <f t="shared" si="6"/>
        <v>911.1389999999999</v>
      </c>
      <c r="AB69" s="51">
        <f t="shared" si="6"/>
        <v>916.78499999999985</v>
      </c>
      <c r="AC69" s="51">
        <f t="shared" si="6"/>
        <v>1145.4939999999999</v>
      </c>
      <c r="AD69" s="51">
        <f t="shared" si="6"/>
        <v>1353.0179999999996</v>
      </c>
      <c r="AE69" s="51">
        <f t="shared" si="6"/>
        <v>1013.0130000000001</v>
      </c>
      <c r="AF69" s="51">
        <f t="shared" si="6"/>
        <v>1103.3899999999999</v>
      </c>
      <c r="AG69" s="51">
        <f t="shared" si="6"/>
        <v>1608.4320000000002</v>
      </c>
      <c r="AH69" s="51">
        <f t="shared" si="6"/>
        <v>1034.4789999999998</v>
      </c>
      <c r="AI69" s="51">
        <f t="shared" si="6"/>
        <v>1396.2749999999999</v>
      </c>
      <c r="AK69" s="51"/>
    </row>
    <row r="70" spans="13:37" x14ac:dyDescent="0.2">
      <c r="P70" t="str">
        <f>TEXT(P69/(24 * 60 * 60),"ч:мм:сс")</f>
        <v>0:16:06</v>
      </c>
      <c r="Q70" t="str">
        <f t="shared" ref="Q70:AI70" si="7">TEXT(Q69/(24 * 60 * 60),"ч:мм:сс")</f>
        <v>0:16:15</v>
      </c>
      <c r="R70" t="str">
        <f t="shared" si="7"/>
        <v>0:28:43</v>
      </c>
      <c r="S70" t="str">
        <f t="shared" si="7"/>
        <v>0:23:44</v>
      </c>
      <c r="T70" t="str">
        <f t="shared" si="7"/>
        <v>0:29:03</v>
      </c>
      <c r="U70" t="str">
        <f t="shared" si="7"/>
        <v>0:16:30</v>
      </c>
      <c r="V70" t="str">
        <f t="shared" si="7"/>
        <v>0:24:00</v>
      </c>
      <c r="W70" t="str">
        <f t="shared" si="7"/>
        <v>0:20:01</v>
      </c>
      <c r="X70" t="str">
        <f t="shared" si="7"/>
        <v>0:23:28</v>
      </c>
      <c r="Y70" t="str">
        <f t="shared" si="7"/>
        <v>0:28:55</v>
      </c>
      <c r="Z70" t="str">
        <f t="shared" si="7"/>
        <v>0:18:22</v>
      </c>
      <c r="AA70" t="str">
        <f t="shared" si="7"/>
        <v>0:15:11</v>
      </c>
      <c r="AB70" t="str">
        <f t="shared" si="7"/>
        <v>0:15:17</v>
      </c>
      <c r="AC70" t="str">
        <f t="shared" si="7"/>
        <v>0:19:05</v>
      </c>
      <c r="AD70" t="str">
        <f t="shared" si="7"/>
        <v>0:22:33</v>
      </c>
      <c r="AE70" t="str">
        <f t="shared" si="7"/>
        <v>0:16:53</v>
      </c>
      <c r="AF70" t="str">
        <f t="shared" si="7"/>
        <v>0:18:23</v>
      </c>
      <c r="AG70" t="str">
        <f t="shared" si="7"/>
        <v>0:26:48</v>
      </c>
      <c r="AH70" t="str">
        <f t="shared" si="7"/>
        <v>0:17:14</v>
      </c>
      <c r="AI70" t="str">
        <f t="shared" si="7"/>
        <v>0:23:16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5FB8-22C9-E145-8548-C11189D4E109}">
  <dimension ref="A1:AK70"/>
  <sheetViews>
    <sheetView topLeftCell="A5" zoomScale="125" zoomScaleNormal="70" zoomScalePageLayoutView="70" workbookViewId="0">
      <selection activeCell="L59" sqref="L59"/>
    </sheetView>
  </sheetViews>
  <sheetFormatPr baseColWidth="10" defaultColWidth="11" defaultRowHeight="16" x14ac:dyDescent="0.2"/>
  <cols>
    <col min="2" max="2" width="15.83203125" bestFit="1" customWidth="1"/>
    <col min="8" max="8" width="11.83203125" bestFit="1" customWidth="1"/>
    <col min="14" max="14" width="5.33203125" customWidth="1"/>
    <col min="15" max="15" width="4.33203125" customWidth="1"/>
    <col min="16" max="35" width="9.33203125" customWidth="1"/>
  </cols>
  <sheetData>
    <row r="1" spans="1:35" ht="20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35" x14ac:dyDescent="0.2">
      <c r="C2" s="1"/>
      <c r="D2" s="1"/>
      <c r="E2" s="1"/>
      <c r="F2" s="1"/>
      <c r="G2" s="1"/>
      <c r="H2" s="1"/>
      <c r="I2" s="1"/>
      <c r="J2" s="1"/>
      <c r="K2" s="1"/>
    </row>
    <row r="3" spans="1:35" ht="20" thickBot="1" x14ac:dyDescent="0.3">
      <c r="A3" s="182" t="s">
        <v>21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35" ht="20" thickBot="1" x14ac:dyDescent="0.3">
      <c r="A4" s="183"/>
      <c r="B4" s="183"/>
      <c r="C4" s="183"/>
      <c r="D4" s="183"/>
      <c r="E4" s="183"/>
      <c r="F4" s="184"/>
      <c r="G4" s="184"/>
      <c r="H4" s="184"/>
      <c r="I4" s="183"/>
      <c r="J4" s="183"/>
      <c r="K4" s="183"/>
      <c r="O4" s="34"/>
      <c r="P4" s="35" t="str">
        <f>B7</f>
        <v>Стоцкий</v>
      </c>
      <c r="Q4" s="36" t="str">
        <f>B8</f>
        <v>Ильяс</v>
      </c>
      <c r="R4" s="36" t="str">
        <f>B9</f>
        <v>Стоцкий</v>
      </c>
      <c r="S4" s="36" t="str">
        <f>B10</f>
        <v>Ильяс</v>
      </c>
      <c r="T4" s="36" t="str">
        <f>B11</f>
        <v>Стоцкий</v>
      </c>
      <c r="U4" s="36" t="str">
        <f>B12</f>
        <v>Ильяс</v>
      </c>
      <c r="V4" s="36" t="str">
        <f>B13</f>
        <v>Стоцкий</v>
      </c>
      <c r="W4" s="36" t="str">
        <f>B14</f>
        <v>Ильяс</v>
      </c>
      <c r="X4" s="36" t="str">
        <f>B15</f>
        <v>Стоцкий</v>
      </c>
      <c r="Y4" s="36" t="str">
        <f>B16</f>
        <v>Ильяс</v>
      </c>
      <c r="Z4" s="36" t="str">
        <f>B17</f>
        <v>Стоцкий</v>
      </c>
      <c r="AA4" s="36" t="str">
        <f>B18</f>
        <v>Ильяс</v>
      </c>
      <c r="AB4" s="36" t="str">
        <f>B19</f>
        <v>Стоцкий</v>
      </c>
      <c r="AC4" s="36" t="str">
        <f>B20</f>
        <v>Ильяс</v>
      </c>
      <c r="AD4" s="36" t="str">
        <f>B21</f>
        <v>Стоцкий</v>
      </c>
      <c r="AE4" s="36" t="str">
        <f>B22</f>
        <v>Ильяс</v>
      </c>
      <c r="AF4" s="36" t="str">
        <f>B23</f>
        <v>Стоцкий</v>
      </c>
      <c r="AG4" s="36" t="str">
        <f>B24</f>
        <v>Ильяс</v>
      </c>
      <c r="AH4" s="36" t="str">
        <f>B25</f>
        <v>Стоцкий</v>
      </c>
      <c r="AI4" s="37" t="str">
        <f>B26</f>
        <v>Ильяс</v>
      </c>
    </row>
    <row r="5" spans="1:35" x14ac:dyDescent="0.2">
      <c r="A5" s="185" t="s">
        <v>0</v>
      </c>
      <c r="B5" s="187" t="s">
        <v>1</v>
      </c>
      <c r="C5" s="189" t="s">
        <v>2</v>
      </c>
      <c r="D5" s="191" t="s">
        <v>3</v>
      </c>
      <c r="E5" s="185" t="s">
        <v>4</v>
      </c>
      <c r="F5" s="193" t="s">
        <v>5</v>
      </c>
      <c r="G5" s="194"/>
      <c r="H5" s="195"/>
      <c r="I5" s="191" t="s">
        <v>6</v>
      </c>
      <c r="J5" s="175" t="s">
        <v>7</v>
      </c>
      <c r="K5" s="176"/>
      <c r="L5" s="177" t="s">
        <v>8</v>
      </c>
      <c r="M5" s="179" t="s">
        <v>9</v>
      </c>
      <c r="O5" s="38">
        <v>1</v>
      </c>
      <c r="P5" s="44">
        <v>34.029000000000003</v>
      </c>
      <c r="Q5" s="44">
        <v>34.970999999999997</v>
      </c>
      <c r="R5" s="44">
        <v>34.024000000000001</v>
      </c>
      <c r="S5" s="44">
        <v>33.908999999999999</v>
      </c>
      <c r="T5" s="44">
        <v>33.584000000000003</v>
      </c>
      <c r="U5" s="44">
        <v>33.445</v>
      </c>
      <c r="V5" s="44">
        <v>33.316000000000003</v>
      </c>
      <c r="W5" s="44">
        <v>33.668999999999997</v>
      </c>
      <c r="X5" s="107">
        <v>33.200000000000003</v>
      </c>
      <c r="Y5" s="44">
        <v>33.613999999999997</v>
      </c>
      <c r="Z5" s="44">
        <v>33.182000000000002</v>
      </c>
      <c r="AA5" s="44">
        <v>33.484999999999999</v>
      </c>
      <c r="AB5" s="44">
        <v>33.435000000000002</v>
      </c>
      <c r="AC5" s="44">
        <v>33.325000000000003</v>
      </c>
      <c r="AD5" s="44">
        <v>32.795000000000002</v>
      </c>
      <c r="AE5" s="44">
        <v>33.773000000000003</v>
      </c>
      <c r="AF5" s="44">
        <v>33.773000000000003</v>
      </c>
      <c r="AG5" s="105">
        <v>33.024000000000001</v>
      </c>
      <c r="AH5" s="44">
        <v>32.497999999999998</v>
      </c>
      <c r="AI5" s="44">
        <v>33.448999999999998</v>
      </c>
    </row>
    <row r="6" spans="1:35" ht="31" thickBot="1" x14ac:dyDescent="0.25">
      <c r="A6" s="186"/>
      <c r="B6" s="188"/>
      <c r="C6" s="190"/>
      <c r="D6" s="192"/>
      <c r="E6" s="186"/>
      <c r="F6" s="2" t="s">
        <v>10</v>
      </c>
      <c r="G6" s="3" t="s">
        <v>11</v>
      </c>
      <c r="H6" s="4" t="s">
        <v>12</v>
      </c>
      <c r="I6" s="192"/>
      <c r="J6" s="103" t="s">
        <v>13</v>
      </c>
      <c r="K6" s="103" t="s">
        <v>14</v>
      </c>
      <c r="L6" s="178"/>
      <c r="M6" s="180"/>
      <c r="O6" s="38">
        <v>2</v>
      </c>
      <c r="P6" s="44">
        <v>33.529000000000003</v>
      </c>
      <c r="Q6" s="44">
        <v>33.526000000000003</v>
      </c>
      <c r="R6" s="44">
        <v>33.619</v>
      </c>
      <c r="S6" s="44">
        <v>33.499000000000002</v>
      </c>
      <c r="T6" s="44">
        <v>33.225000000000001</v>
      </c>
      <c r="U6" s="44">
        <v>33.125</v>
      </c>
      <c r="V6" s="44">
        <v>33.167000000000002</v>
      </c>
      <c r="W6" s="44">
        <v>34.027000000000001</v>
      </c>
      <c r="X6" s="107">
        <v>33.200000000000003</v>
      </c>
      <c r="Y6" s="44">
        <v>33.472000000000001</v>
      </c>
      <c r="Z6" s="44">
        <v>32.779000000000003</v>
      </c>
      <c r="AA6" s="44">
        <v>32.85</v>
      </c>
      <c r="AB6" s="44">
        <v>32.856000000000002</v>
      </c>
      <c r="AC6" s="44">
        <v>32.710999999999999</v>
      </c>
      <c r="AD6" s="44">
        <v>32.871000000000002</v>
      </c>
      <c r="AE6" s="44">
        <v>32.847999999999999</v>
      </c>
      <c r="AF6" s="44">
        <v>32.860999999999997</v>
      </c>
      <c r="AG6" s="44">
        <v>32.561</v>
      </c>
      <c r="AH6" s="44">
        <v>32.509</v>
      </c>
      <c r="AI6" s="44">
        <v>32.927</v>
      </c>
    </row>
    <row r="7" spans="1:35" ht="17" thickBot="1" x14ac:dyDescent="0.25">
      <c r="A7" s="6">
        <v>1</v>
      </c>
      <c r="B7" s="7" t="s">
        <v>154</v>
      </c>
      <c r="C7" s="8">
        <v>12</v>
      </c>
      <c r="D7" s="9" t="s">
        <v>226</v>
      </c>
      <c r="E7" s="10">
        <f>COUNT(P$5:P$54)</f>
        <v>41</v>
      </c>
      <c r="F7" s="11">
        <f>MIN(P5:P54)</f>
        <v>32.956000000000003</v>
      </c>
      <c r="G7" s="12">
        <f>AVERAGE(P5:P54)</f>
        <v>33.449439024390244</v>
      </c>
      <c r="H7" s="13">
        <f>G7-F7</f>
        <v>0.49343902439024134</v>
      </c>
      <c r="I7" s="14">
        <v>1.6840277777777777E-2</v>
      </c>
      <c r="J7" s="15">
        <f>I7</f>
        <v>1.6840277777777777E-2</v>
      </c>
      <c r="K7" s="16">
        <f>J7</f>
        <v>1.6840277777777777E-2</v>
      </c>
      <c r="L7" s="44" t="s">
        <v>156</v>
      </c>
      <c r="M7" s="47" t="s">
        <v>92</v>
      </c>
      <c r="O7" s="38">
        <v>3</v>
      </c>
      <c r="P7" s="44">
        <v>33.345999999999997</v>
      </c>
      <c r="Q7" s="44">
        <v>33.646999999999998</v>
      </c>
      <c r="R7" s="44">
        <v>33.430999999999997</v>
      </c>
      <c r="S7" s="44">
        <v>33.536999999999999</v>
      </c>
      <c r="T7" s="44">
        <v>33.488</v>
      </c>
      <c r="U7" s="44">
        <v>32.942</v>
      </c>
      <c r="V7" s="44">
        <v>32.908999999999999</v>
      </c>
      <c r="W7" s="44">
        <v>33.49</v>
      </c>
      <c r="X7" s="107">
        <v>33.200000000000003</v>
      </c>
      <c r="Y7" s="44">
        <v>33.978000000000002</v>
      </c>
      <c r="Z7" s="44">
        <v>33.005000000000003</v>
      </c>
      <c r="AA7" s="44">
        <v>32.914999999999999</v>
      </c>
      <c r="AB7" s="44">
        <v>32.838999999999999</v>
      </c>
      <c r="AC7" s="44">
        <v>32.880000000000003</v>
      </c>
      <c r="AD7" s="44">
        <v>32.692</v>
      </c>
      <c r="AE7" s="44">
        <v>32.893000000000001</v>
      </c>
      <c r="AF7" s="44">
        <v>32.729999999999997</v>
      </c>
      <c r="AG7" s="44">
        <v>32.405999999999999</v>
      </c>
      <c r="AH7" s="44">
        <v>32.655999999999999</v>
      </c>
      <c r="AI7" s="44">
        <v>32.991999999999997</v>
      </c>
    </row>
    <row r="8" spans="1:35" ht="17" thickBot="1" x14ac:dyDescent="0.25">
      <c r="A8" s="17">
        <v>2</v>
      </c>
      <c r="B8" s="91" t="s">
        <v>155</v>
      </c>
      <c r="C8" s="61">
        <v>41</v>
      </c>
      <c r="D8" s="20" t="s">
        <v>226</v>
      </c>
      <c r="E8" s="10">
        <f>COUNT(Q$5:Q$54)</f>
        <v>26</v>
      </c>
      <c r="F8" s="45">
        <f>MIN(Q5:Q54)</f>
        <v>33.161000000000001</v>
      </c>
      <c r="G8" s="21">
        <f>AVERAGE(Q5:Q54)</f>
        <v>33.535269230769231</v>
      </c>
      <c r="H8" s="22">
        <f>G8-F8</f>
        <v>0.37426923076922947</v>
      </c>
      <c r="I8" s="23">
        <v>2.9259259259259259E-2</v>
      </c>
      <c r="J8" s="24">
        <f t="shared" ref="J8:J17" si="0">I8-I7</f>
        <v>1.2418981481481482E-2</v>
      </c>
      <c r="K8" s="25">
        <f>J8</f>
        <v>1.2418981481481482E-2</v>
      </c>
      <c r="L8" s="44" t="s">
        <v>157</v>
      </c>
      <c r="M8" s="47"/>
      <c r="O8" s="38">
        <v>4</v>
      </c>
      <c r="P8" s="44">
        <v>33.195999999999998</v>
      </c>
      <c r="Q8" s="44">
        <v>33.337000000000003</v>
      </c>
      <c r="R8" s="44">
        <v>33.835000000000001</v>
      </c>
      <c r="S8" s="44">
        <v>33.365000000000002</v>
      </c>
      <c r="T8" s="44">
        <v>33.020000000000003</v>
      </c>
      <c r="U8" s="44">
        <v>32.89</v>
      </c>
      <c r="V8" s="44">
        <v>32.909999999999997</v>
      </c>
      <c r="W8" s="44">
        <v>33.151000000000003</v>
      </c>
      <c r="X8" s="107">
        <v>33.200000000000003</v>
      </c>
      <c r="Y8" s="44">
        <v>34.040999999999997</v>
      </c>
      <c r="Z8" s="44">
        <v>32.768999999999998</v>
      </c>
      <c r="AA8" s="44">
        <v>32.677</v>
      </c>
      <c r="AB8" s="44">
        <v>32.738</v>
      </c>
      <c r="AC8" s="44">
        <v>33.015999999999998</v>
      </c>
      <c r="AD8" s="44">
        <v>32.722999999999999</v>
      </c>
      <c r="AE8" s="44">
        <v>32.683</v>
      </c>
      <c r="AF8" s="44">
        <v>32.755000000000003</v>
      </c>
      <c r="AG8" s="44">
        <v>32.356999999999999</v>
      </c>
      <c r="AH8" s="44">
        <v>32.445999999999998</v>
      </c>
      <c r="AI8" s="44">
        <v>32.662999999999997</v>
      </c>
    </row>
    <row r="9" spans="1:35" ht="17" thickBot="1" x14ac:dyDescent="0.25">
      <c r="A9" s="17">
        <v>3</v>
      </c>
      <c r="B9" s="7" t="s">
        <v>154</v>
      </c>
      <c r="C9" s="61">
        <v>91</v>
      </c>
      <c r="D9" s="20" t="s">
        <v>226</v>
      </c>
      <c r="E9" s="10">
        <f>COUNT(R$5:R$54)</f>
        <v>29</v>
      </c>
      <c r="F9" s="26">
        <f>MIN(R5:R54)</f>
        <v>32.966999999999999</v>
      </c>
      <c r="G9" s="27">
        <f>AVERAGE(R5:R54)</f>
        <v>33.397206896551722</v>
      </c>
      <c r="H9" s="22">
        <f t="shared" ref="H9:H18" si="1">G9-F9</f>
        <v>0.43020689655172362</v>
      </c>
      <c r="I9" s="23">
        <v>4.2685185185185187E-2</v>
      </c>
      <c r="J9" s="24">
        <f t="shared" si="0"/>
        <v>1.3425925925925928E-2</v>
      </c>
      <c r="K9" s="25">
        <f t="shared" ref="K9:K26" si="2">J9+K7</f>
        <v>3.0266203703703705E-2</v>
      </c>
      <c r="L9" s="44" t="s">
        <v>158</v>
      </c>
      <c r="M9" s="47"/>
      <c r="O9" s="38">
        <v>5</v>
      </c>
      <c r="P9" s="44">
        <v>33.216000000000001</v>
      </c>
      <c r="Q9" s="44">
        <v>33.834000000000003</v>
      </c>
      <c r="R9" s="44">
        <v>33.371000000000002</v>
      </c>
      <c r="S9" s="44">
        <v>33.582999999999998</v>
      </c>
      <c r="T9" s="44">
        <v>33.023000000000003</v>
      </c>
      <c r="U9" s="44">
        <v>33.052999999999997</v>
      </c>
      <c r="V9" s="44">
        <v>32.960999999999999</v>
      </c>
      <c r="W9" s="44">
        <v>33.017000000000003</v>
      </c>
      <c r="X9" s="107">
        <v>33.200000000000003</v>
      </c>
      <c r="Y9" s="44">
        <v>33.155999999999999</v>
      </c>
      <c r="Z9" s="44">
        <v>32.718000000000004</v>
      </c>
      <c r="AA9" s="44">
        <v>32.725999999999999</v>
      </c>
      <c r="AB9" s="44">
        <v>32.994999999999997</v>
      </c>
      <c r="AC9" s="44">
        <v>32.817999999999998</v>
      </c>
      <c r="AD9" s="44">
        <v>32.61</v>
      </c>
      <c r="AE9" s="44">
        <v>32.688000000000002</v>
      </c>
      <c r="AF9" s="44">
        <v>32.600999999999999</v>
      </c>
      <c r="AG9" s="44">
        <v>32.423999999999999</v>
      </c>
      <c r="AH9" s="44">
        <v>32.417999999999999</v>
      </c>
      <c r="AI9" s="44">
        <v>32.566000000000003</v>
      </c>
    </row>
    <row r="10" spans="1:35" ht="17" thickBot="1" x14ac:dyDescent="0.25">
      <c r="A10" s="17">
        <v>4</v>
      </c>
      <c r="B10" s="91" t="s">
        <v>155</v>
      </c>
      <c r="C10" s="61">
        <v>23</v>
      </c>
      <c r="D10" s="20" t="s">
        <v>226</v>
      </c>
      <c r="E10" s="10">
        <f>COUNT(S$5:S$54)</f>
        <v>48</v>
      </c>
      <c r="F10" s="28">
        <f>MIN(S5:S54)</f>
        <v>32.978999999999999</v>
      </c>
      <c r="G10" s="27">
        <f>AVERAGE(S5:S54)</f>
        <v>33.351249999999993</v>
      </c>
      <c r="H10" s="22">
        <f t="shared" si="1"/>
        <v>0.37224999999999397</v>
      </c>
      <c r="I10" s="23">
        <v>6.3437499999999994E-2</v>
      </c>
      <c r="J10" s="58">
        <f t="shared" si="0"/>
        <v>2.0752314814814807E-2</v>
      </c>
      <c r="K10" s="25">
        <f t="shared" si="2"/>
        <v>3.3171296296296289E-2</v>
      </c>
      <c r="L10" s="44" t="s">
        <v>159</v>
      </c>
      <c r="M10" s="47"/>
      <c r="O10" s="38">
        <v>6</v>
      </c>
      <c r="P10" s="44">
        <v>33.281999999999996</v>
      </c>
      <c r="Q10" s="44">
        <v>33.58</v>
      </c>
      <c r="R10" s="44">
        <v>33.348999999999997</v>
      </c>
      <c r="S10" s="44">
        <v>33.042000000000002</v>
      </c>
      <c r="T10" s="44">
        <v>32.911999999999999</v>
      </c>
      <c r="U10" s="44">
        <v>33.148000000000003</v>
      </c>
      <c r="V10" s="44">
        <v>32.841000000000001</v>
      </c>
      <c r="W10" s="44">
        <v>33.177999999999997</v>
      </c>
      <c r="X10" s="107">
        <v>33.200000000000003</v>
      </c>
      <c r="Y10" s="44">
        <v>32.962000000000003</v>
      </c>
      <c r="Z10" s="44">
        <v>32.825000000000003</v>
      </c>
      <c r="AA10" s="44">
        <v>32.472999999999999</v>
      </c>
      <c r="AB10" s="44">
        <v>32.786999999999999</v>
      </c>
      <c r="AC10" s="44">
        <v>32.673000000000002</v>
      </c>
      <c r="AD10" s="44">
        <v>32.557000000000002</v>
      </c>
      <c r="AE10" s="44">
        <v>32.47</v>
      </c>
      <c r="AF10" s="44">
        <v>32.804000000000002</v>
      </c>
      <c r="AG10" s="44">
        <v>32.317999999999998</v>
      </c>
      <c r="AH10" s="44">
        <v>32.625999999999998</v>
      </c>
      <c r="AI10" s="44">
        <v>32.631</v>
      </c>
    </row>
    <row r="11" spans="1:35" ht="17" thickBot="1" x14ac:dyDescent="0.25">
      <c r="A11" s="17">
        <v>5</v>
      </c>
      <c r="B11" s="7" t="s">
        <v>154</v>
      </c>
      <c r="C11" s="29" t="s">
        <v>225</v>
      </c>
      <c r="D11" s="20" t="s">
        <v>226</v>
      </c>
      <c r="E11" s="10">
        <f>COUNT(T$5:T$54)</f>
        <v>36</v>
      </c>
      <c r="F11" s="99">
        <f>MIN(T5:T54)</f>
        <v>32.747</v>
      </c>
      <c r="G11" s="27">
        <f>AVERAGE(T5:T54)</f>
        <v>33.019416666666672</v>
      </c>
      <c r="H11" s="22">
        <f t="shared" si="1"/>
        <v>0.27241666666667186</v>
      </c>
      <c r="I11" s="23">
        <v>7.9363425925925921E-2</v>
      </c>
      <c r="J11" s="24">
        <f t="shared" si="0"/>
        <v>1.5925925925925927E-2</v>
      </c>
      <c r="K11" s="25">
        <f t="shared" si="2"/>
        <v>4.6192129629629632E-2</v>
      </c>
      <c r="L11" s="44" t="s">
        <v>160</v>
      </c>
      <c r="M11" s="47" t="s">
        <v>92</v>
      </c>
      <c r="O11" s="38">
        <v>7</v>
      </c>
      <c r="P11" s="44">
        <v>32.956000000000003</v>
      </c>
      <c r="Q11" s="44">
        <v>33.915999999999997</v>
      </c>
      <c r="R11" s="44">
        <v>33.252000000000002</v>
      </c>
      <c r="S11" s="44">
        <v>33.634999999999998</v>
      </c>
      <c r="T11" s="44">
        <v>32.859000000000002</v>
      </c>
      <c r="U11" s="44">
        <v>32.798000000000002</v>
      </c>
      <c r="V11" s="44">
        <v>32.951000000000001</v>
      </c>
      <c r="W11" s="44">
        <v>33.103999999999999</v>
      </c>
      <c r="X11" s="107">
        <v>33.200000000000003</v>
      </c>
      <c r="Y11" s="44">
        <v>32.845999999999997</v>
      </c>
      <c r="Z11" s="44">
        <v>32.954000000000001</v>
      </c>
      <c r="AA11" s="44">
        <v>32.877000000000002</v>
      </c>
      <c r="AB11" s="44">
        <v>32.881999999999998</v>
      </c>
      <c r="AC11" s="44">
        <v>32.53</v>
      </c>
      <c r="AD11" s="44">
        <v>32.579000000000001</v>
      </c>
      <c r="AE11" s="44">
        <v>32.731000000000002</v>
      </c>
      <c r="AF11" s="44">
        <v>32.906999999999996</v>
      </c>
      <c r="AG11" s="44">
        <v>32.262999999999998</v>
      </c>
      <c r="AH11" s="44">
        <v>32.563000000000002</v>
      </c>
      <c r="AI11" s="44">
        <v>32.529000000000003</v>
      </c>
    </row>
    <row r="12" spans="1:35" ht="17" thickBot="1" x14ac:dyDescent="0.25">
      <c r="A12" s="17">
        <v>6</v>
      </c>
      <c r="B12" s="91" t="s">
        <v>155</v>
      </c>
      <c r="C12" s="61">
        <v>38</v>
      </c>
      <c r="D12" s="20" t="s">
        <v>226</v>
      </c>
      <c r="E12" s="10">
        <f>COUNT(U$5:U$54)</f>
        <v>45</v>
      </c>
      <c r="F12" s="45">
        <f>MIN(U5:U54)</f>
        <v>32.575000000000003</v>
      </c>
      <c r="G12" s="21">
        <f>AVERAGE(U5:U54)</f>
        <v>32.855977777777781</v>
      </c>
      <c r="H12" s="22">
        <f t="shared" si="1"/>
        <v>0.28097777777777821</v>
      </c>
      <c r="I12" s="23">
        <v>9.8773148148148152E-2</v>
      </c>
      <c r="J12" s="24">
        <f t="shared" si="0"/>
        <v>1.9409722222222231E-2</v>
      </c>
      <c r="K12" s="25">
        <f t="shared" si="2"/>
        <v>5.258101851851852E-2</v>
      </c>
      <c r="L12" s="44" t="s">
        <v>161</v>
      </c>
      <c r="M12" s="47"/>
      <c r="O12" s="38">
        <v>8</v>
      </c>
      <c r="P12" s="44">
        <v>33.031999999999996</v>
      </c>
      <c r="Q12" s="44">
        <v>33.323</v>
      </c>
      <c r="R12" s="44">
        <v>33.491999999999997</v>
      </c>
      <c r="S12" s="44">
        <v>33.488</v>
      </c>
      <c r="T12" s="44">
        <v>32.804000000000002</v>
      </c>
      <c r="U12" s="44">
        <v>33.941000000000003</v>
      </c>
      <c r="V12" s="44">
        <v>32.914000000000001</v>
      </c>
      <c r="W12" s="44">
        <v>32.966000000000001</v>
      </c>
      <c r="X12" s="107">
        <v>33.200000000000003</v>
      </c>
      <c r="Y12" s="44">
        <v>32.853000000000002</v>
      </c>
      <c r="Z12" s="44">
        <v>32.9</v>
      </c>
      <c r="AA12" s="44">
        <v>32.686999999999998</v>
      </c>
      <c r="AB12" s="44">
        <v>32.597999999999999</v>
      </c>
      <c r="AC12" s="44">
        <v>32.618000000000002</v>
      </c>
      <c r="AD12" s="44">
        <v>32.805</v>
      </c>
      <c r="AE12" s="44">
        <v>32.515000000000001</v>
      </c>
      <c r="AF12" s="44">
        <v>32.610999999999997</v>
      </c>
      <c r="AG12" s="44">
        <v>32.345999999999997</v>
      </c>
      <c r="AH12" s="44">
        <v>32.973999999999997</v>
      </c>
      <c r="AI12" s="44">
        <v>32.619</v>
      </c>
    </row>
    <row r="13" spans="1:35" ht="17" thickBot="1" x14ac:dyDescent="0.25">
      <c r="A13" s="17">
        <v>7</v>
      </c>
      <c r="B13" s="7" t="s">
        <v>154</v>
      </c>
      <c r="C13" s="61">
        <v>69</v>
      </c>
      <c r="D13" s="20" t="s">
        <v>226</v>
      </c>
      <c r="E13" s="10">
        <f>COUNT(V$5:V$54)</f>
        <v>47</v>
      </c>
      <c r="F13" s="26">
        <f>MIN(V5:V54)</f>
        <v>32.603999999999999</v>
      </c>
      <c r="G13" s="27">
        <f>AVERAGE(V5:V54)</f>
        <v>32.912063829787243</v>
      </c>
      <c r="H13" s="22">
        <f t="shared" si="1"/>
        <v>0.308063829787244</v>
      </c>
      <c r="I13" s="23">
        <v>0.11885416666666666</v>
      </c>
      <c r="J13" s="24">
        <f t="shared" si="0"/>
        <v>2.0081018518518512E-2</v>
      </c>
      <c r="K13" s="25">
        <f t="shared" si="2"/>
        <v>6.6273148148148137E-2</v>
      </c>
      <c r="L13" s="44" t="s">
        <v>162</v>
      </c>
      <c r="M13" s="47"/>
      <c r="O13" s="38">
        <v>9</v>
      </c>
      <c r="P13" s="44">
        <v>33.32</v>
      </c>
      <c r="Q13" s="44">
        <v>33.533000000000001</v>
      </c>
      <c r="R13" s="44">
        <v>32.97</v>
      </c>
      <c r="S13" s="44">
        <v>33.317999999999998</v>
      </c>
      <c r="T13" s="44">
        <v>33.923999999999999</v>
      </c>
      <c r="U13" s="44">
        <v>32.841000000000001</v>
      </c>
      <c r="V13" s="44">
        <v>32.997999999999998</v>
      </c>
      <c r="W13" s="44">
        <v>32.944000000000003</v>
      </c>
      <c r="X13" s="107">
        <v>33.200000000000003</v>
      </c>
      <c r="Y13" s="44">
        <v>32.845999999999997</v>
      </c>
      <c r="Z13" s="44">
        <v>32.828000000000003</v>
      </c>
      <c r="AA13" s="44">
        <v>32.896999999999998</v>
      </c>
      <c r="AB13" s="44">
        <v>32.744</v>
      </c>
      <c r="AC13" s="44">
        <v>32.499000000000002</v>
      </c>
      <c r="AD13" s="44">
        <v>32.572000000000003</v>
      </c>
      <c r="AE13" s="44">
        <v>32.463000000000001</v>
      </c>
      <c r="AF13" s="44">
        <v>32.673000000000002</v>
      </c>
      <c r="AG13" s="44">
        <v>32.228999999999999</v>
      </c>
      <c r="AH13" s="44">
        <v>33.140999999999998</v>
      </c>
      <c r="AI13" s="44">
        <v>32.613</v>
      </c>
    </row>
    <row r="14" spans="1:35" ht="17" thickBot="1" x14ac:dyDescent="0.25">
      <c r="A14" s="17">
        <v>8</v>
      </c>
      <c r="B14" s="91" t="s">
        <v>155</v>
      </c>
      <c r="C14" s="61">
        <v>41</v>
      </c>
      <c r="D14" s="20" t="s">
        <v>226</v>
      </c>
      <c r="E14" s="10">
        <f>COUNT(W$5:W$54)</f>
        <v>29</v>
      </c>
      <c r="F14" s="100">
        <f>MIN(W5:W54)</f>
        <v>32.744999999999997</v>
      </c>
      <c r="G14" s="27">
        <f>AVERAGE(W5:W54)</f>
        <v>33.112620689655181</v>
      </c>
      <c r="H14" s="22">
        <f t="shared" si="1"/>
        <v>0.36762068965518324</v>
      </c>
      <c r="I14" s="23">
        <v>0.13214120370370372</v>
      </c>
      <c r="J14" s="24">
        <f t="shared" si="0"/>
        <v>1.3287037037037056E-2</v>
      </c>
      <c r="K14" s="25">
        <f t="shared" si="2"/>
        <v>6.5868055555555582E-2</v>
      </c>
      <c r="L14" s="44" t="s">
        <v>112</v>
      </c>
      <c r="M14" s="47"/>
      <c r="O14" s="38">
        <v>10</v>
      </c>
      <c r="P14" s="44">
        <v>33.189</v>
      </c>
      <c r="Q14" s="44">
        <v>33.417000000000002</v>
      </c>
      <c r="R14" s="44">
        <v>33.146000000000001</v>
      </c>
      <c r="S14" s="44">
        <v>33.125999999999998</v>
      </c>
      <c r="T14" s="44">
        <v>32.801000000000002</v>
      </c>
      <c r="U14" s="44">
        <v>32.895000000000003</v>
      </c>
      <c r="V14" s="44">
        <v>32.847000000000001</v>
      </c>
      <c r="W14" s="44">
        <v>33.018000000000001</v>
      </c>
      <c r="X14" s="107">
        <v>33.200000000000003</v>
      </c>
      <c r="Y14" s="44">
        <v>32.847000000000001</v>
      </c>
      <c r="Z14" s="44">
        <v>32.869999999999997</v>
      </c>
      <c r="AA14" s="44">
        <v>32.712000000000003</v>
      </c>
      <c r="AB14" s="44">
        <v>32.654000000000003</v>
      </c>
      <c r="AC14" s="44">
        <v>32.472000000000001</v>
      </c>
      <c r="AD14" s="44">
        <v>32.933999999999997</v>
      </c>
      <c r="AE14" s="44">
        <v>32.656999999999996</v>
      </c>
      <c r="AF14" s="44">
        <v>32.451000000000001</v>
      </c>
      <c r="AG14" s="44">
        <v>32.247</v>
      </c>
      <c r="AH14" s="44">
        <v>32.365000000000002</v>
      </c>
      <c r="AI14" s="44">
        <v>32.524000000000001</v>
      </c>
    </row>
    <row r="15" spans="1:35" ht="17" thickBot="1" x14ac:dyDescent="0.25">
      <c r="A15" s="17">
        <v>9</v>
      </c>
      <c r="B15" s="7" t="s">
        <v>154</v>
      </c>
      <c r="C15" s="61">
        <v>38</v>
      </c>
      <c r="D15" s="20" t="s">
        <v>226</v>
      </c>
      <c r="E15" s="10">
        <f>COUNT(X$5:X$54)</f>
        <v>45</v>
      </c>
      <c r="F15" s="28">
        <f>MIN(X5:X54)</f>
        <v>32.575000000000003</v>
      </c>
      <c r="G15" s="27">
        <f>AVERAGE(X5:X54)</f>
        <v>32.984844444444448</v>
      </c>
      <c r="H15" s="22">
        <f t="shared" si="1"/>
        <v>0.40984444444444534</v>
      </c>
      <c r="I15" s="23">
        <v>0.15224537037037036</v>
      </c>
      <c r="J15" s="24">
        <f t="shared" si="0"/>
        <v>2.0104166666666645E-2</v>
      </c>
      <c r="K15" s="25">
        <f t="shared" si="2"/>
        <v>8.6377314814814782E-2</v>
      </c>
      <c r="L15" s="44" t="s">
        <v>163</v>
      </c>
      <c r="M15" s="47"/>
      <c r="O15" s="38">
        <v>11</v>
      </c>
      <c r="P15" s="44">
        <v>33.052</v>
      </c>
      <c r="Q15" s="44">
        <v>33.186</v>
      </c>
      <c r="R15" s="44">
        <v>33.905999999999999</v>
      </c>
      <c r="S15" s="44">
        <v>33.496000000000002</v>
      </c>
      <c r="T15" s="44">
        <v>33.250999999999998</v>
      </c>
      <c r="U15" s="44">
        <v>32.831000000000003</v>
      </c>
      <c r="V15" s="44">
        <v>32.994</v>
      </c>
      <c r="W15" s="44">
        <v>33.180999999999997</v>
      </c>
      <c r="X15" s="107">
        <v>33.200000000000003</v>
      </c>
      <c r="Y15" s="44">
        <v>32.92</v>
      </c>
      <c r="Z15" s="44">
        <v>32.829000000000001</v>
      </c>
      <c r="AA15" s="44">
        <v>32.674999999999997</v>
      </c>
      <c r="AB15" s="44">
        <v>32.685000000000002</v>
      </c>
      <c r="AC15" s="44">
        <v>32.582999999999998</v>
      </c>
      <c r="AD15" s="44">
        <v>32.511000000000003</v>
      </c>
      <c r="AE15" s="44">
        <v>32.511000000000003</v>
      </c>
      <c r="AF15" s="44">
        <v>32.709000000000003</v>
      </c>
      <c r="AG15" s="44">
        <v>32.442999999999998</v>
      </c>
      <c r="AH15" s="44">
        <v>32.591999999999999</v>
      </c>
      <c r="AI15" s="44">
        <v>32.561</v>
      </c>
    </row>
    <row r="16" spans="1:35" ht="17" thickBot="1" x14ac:dyDescent="0.25">
      <c r="A16" s="17">
        <v>10</v>
      </c>
      <c r="B16" s="91" t="s">
        <v>155</v>
      </c>
      <c r="C16" s="61">
        <v>23</v>
      </c>
      <c r="D16" s="20" t="s">
        <v>226</v>
      </c>
      <c r="E16" s="10">
        <f>COUNT(Y$5:Y$54)</f>
        <v>22</v>
      </c>
      <c r="F16" s="28">
        <f>MIN(Y5:Y54)</f>
        <v>32.738999999999997</v>
      </c>
      <c r="G16" s="27">
        <f>AVERAGE(Y5:Y54)</f>
        <v>33.087772727272736</v>
      </c>
      <c r="H16" s="22">
        <f t="shared" si="1"/>
        <v>0.34877272727273834</v>
      </c>
      <c r="I16" s="23">
        <v>0.16283564814814813</v>
      </c>
      <c r="J16" s="24">
        <f t="shared" si="0"/>
        <v>1.0590277777777768E-2</v>
      </c>
      <c r="K16" s="25">
        <f t="shared" si="2"/>
        <v>7.645833333333335E-2</v>
      </c>
      <c r="L16" s="104" t="s">
        <v>164</v>
      </c>
      <c r="M16" s="49"/>
      <c r="O16" s="38">
        <v>12</v>
      </c>
      <c r="P16" s="44">
        <v>33.374000000000002</v>
      </c>
      <c r="Q16" s="44">
        <v>33.381999999999998</v>
      </c>
      <c r="R16" s="44">
        <v>33.220999999999997</v>
      </c>
      <c r="S16" s="44">
        <v>33.045999999999999</v>
      </c>
      <c r="T16" s="44">
        <v>33.274000000000001</v>
      </c>
      <c r="U16" s="44">
        <v>32.948999999999998</v>
      </c>
      <c r="V16" s="44">
        <v>32.85</v>
      </c>
      <c r="W16" s="44">
        <v>32.895000000000003</v>
      </c>
      <c r="X16" s="107">
        <v>33.200000000000003</v>
      </c>
      <c r="Y16" s="44">
        <v>32.973999999999997</v>
      </c>
      <c r="Z16" s="44">
        <v>32.759</v>
      </c>
      <c r="AA16" s="44">
        <v>32.651000000000003</v>
      </c>
      <c r="AB16" s="44">
        <v>32.478999999999999</v>
      </c>
      <c r="AC16" s="44">
        <v>32.427999999999997</v>
      </c>
      <c r="AD16" s="44">
        <v>32.591000000000001</v>
      </c>
      <c r="AE16" s="44">
        <v>32.365000000000002</v>
      </c>
      <c r="AF16" s="44">
        <v>32.465000000000003</v>
      </c>
      <c r="AG16" s="44">
        <v>32.652000000000001</v>
      </c>
      <c r="AH16" s="44">
        <v>32.776000000000003</v>
      </c>
      <c r="AI16" s="44">
        <v>32.6</v>
      </c>
    </row>
    <row r="17" spans="1:35" ht="17" thickBot="1" x14ac:dyDescent="0.25">
      <c r="A17" s="17">
        <v>11</v>
      </c>
      <c r="B17" s="7" t="s">
        <v>154</v>
      </c>
      <c r="C17" s="61">
        <v>21</v>
      </c>
      <c r="D17" s="20" t="s">
        <v>226</v>
      </c>
      <c r="E17" s="10">
        <f>COUNT(Z$5:Z$54)</f>
        <v>36</v>
      </c>
      <c r="F17" s="28">
        <f>MIN(Z5:Z54)</f>
        <v>32.564</v>
      </c>
      <c r="G17" s="27">
        <f>AVERAGE(Z5:Z54)</f>
        <v>32.951694444444435</v>
      </c>
      <c r="H17" s="22">
        <f t="shared" si="1"/>
        <v>0.38769444444443479</v>
      </c>
      <c r="I17" s="23">
        <v>0.17872685185185186</v>
      </c>
      <c r="J17" s="24">
        <f t="shared" si="0"/>
        <v>1.5891203703703727E-2</v>
      </c>
      <c r="K17" s="25">
        <f t="shared" si="2"/>
        <v>0.10226851851851851</v>
      </c>
      <c r="L17" s="44" t="s">
        <v>165</v>
      </c>
      <c r="M17" s="49"/>
      <c r="O17" s="38">
        <v>13</v>
      </c>
      <c r="P17" s="44">
        <v>33.067999999999998</v>
      </c>
      <c r="Q17" s="44">
        <v>33.511000000000003</v>
      </c>
      <c r="R17" s="44">
        <v>32.966999999999999</v>
      </c>
      <c r="S17" s="44">
        <v>33.203000000000003</v>
      </c>
      <c r="T17" s="44">
        <v>32.813000000000002</v>
      </c>
      <c r="U17" s="44">
        <v>33.122</v>
      </c>
      <c r="V17" s="44">
        <v>34.338999999999999</v>
      </c>
      <c r="W17" s="44">
        <v>33.738999999999997</v>
      </c>
      <c r="X17" s="107">
        <v>33.200000000000003</v>
      </c>
      <c r="Y17" s="44">
        <v>33.033000000000001</v>
      </c>
      <c r="Z17" s="44">
        <v>32.648000000000003</v>
      </c>
      <c r="AA17" s="44">
        <v>32.558</v>
      </c>
      <c r="AB17" s="44">
        <v>32.749000000000002</v>
      </c>
      <c r="AC17" s="44">
        <v>32.451999999999998</v>
      </c>
      <c r="AD17" s="44">
        <v>32.494999999999997</v>
      </c>
      <c r="AE17" s="44">
        <v>32.506</v>
      </c>
      <c r="AF17" s="44">
        <v>32.630000000000003</v>
      </c>
      <c r="AG17" s="44">
        <v>32.317999999999998</v>
      </c>
      <c r="AH17" s="44">
        <v>32.438000000000002</v>
      </c>
      <c r="AI17" s="44">
        <v>32.645000000000003</v>
      </c>
    </row>
    <row r="18" spans="1:35" ht="17" thickBot="1" x14ac:dyDescent="0.25">
      <c r="A18" s="17">
        <v>12</v>
      </c>
      <c r="B18" s="91" t="s">
        <v>155</v>
      </c>
      <c r="C18" s="61">
        <v>69</v>
      </c>
      <c r="D18" s="20" t="s">
        <v>226</v>
      </c>
      <c r="E18" s="10">
        <f>COUNT(AA$5:AA$54)</f>
        <v>24</v>
      </c>
      <c r="F18" s="28">
        <f>MIN(AA5:AA54)</f>
        <v>32.472999999999999</v>
      </c>
      <c r="G18" s="27">
        <f>AVERAGE(AA5:AA54)</f>
        <v>32.768000000000001</v>
      </c>
      <c r="H18" s="22">
        <f t="shared" si="1"/>
        <v>0.29500000000000171</v>
      </c>
      <c r="I18" s="62">
        <v>0.1900462962962963</v>
      </c>
      <c r="J18" s="63">
        <f>I18-I17</f>
        <v>1.1319444444444438E-2</v>
      </c>
      <c r="K18" s="25">
        <f t="shared" si="2"/>
        <v>8.7777777777777788E-2</v>
      </c>
      <c r="L18" s="44" t="s">
        <v>166</v>
      </c>
      <c r="M18" s="49" t="s">
        <v>167</v>
      </c>
      <c r="O18" s="38">
        <v>14</v>
      </c>
      <c r="P18" s="44">
        <v>33.5</v>
      </c>
      <c r="Q18" s="44">
        <v>33.478000000000002</v>
      </c>
      <c r="R18" s="44">
        <v>33.280999999999999</v>
      </c>
      <c r="S18" s="44">
        <v>33.305</v>
      </c>
      <c r="T18" s="44">
        <v>32.899000000000001</v>
      </c>
      <c r="U18" s="44">
        <v>32.951000000000001</v>
      </c>
      <c r="V18" s="44">
        <v>32.731999999999999</v>
      </c>
      <c r="W18" s="44">
        <v>32.950000000000003</v>
      </c>
      <c r="X18" s="107">
        <v>33.200000000000003</v>
      </c>
      <c r="Y18" s="44">
        <v>32.914999999999999</v>
      </c>
      <c r="Z18" s="44">
        <v>32.890999999999998</v>
      </c>
      <c r="AA18" s="44">
        <v>32.619999999999997</v>
      </c>
      <c r="AB18" s="44">
        <v>32.741999999999997</v>
      </c>
      <c r="AC18" s="44">
        <v>32.387999999999998</v>
      </c>
      <c r="AD18" s="44">
        <v>32.414000000000001</v>
      </c>
      <c r="AE18" s="44">
        <v>32.76</v>
      </c>
      <c r="AF18" s="44">
        <v>32.76</v>
      </c>
      <c r="AG18" s="44">
        <v>32.302999999999997</v>
      </c>
      <c r="AH18" s="44">
        <v>32.383000000000003</v>
      </c>
      <c r="AI18" s="44">
        <v>32.393000000000001</v>
      </c>
    </row>
    <row r="19" spans="1:35" ht="17" thickBot="1" x14ac:dyDescent="0.25">
      <c r="A19" s="17">
        <v>13</v>
      </c>
      <c r="B19" s="7" t="s">
        <v>154</v>
      </c>
      <c r="C19" s="61">
        <v>87</v>
      </c>
      <c r="D19" s="20" t="s">
        <v>226</v>
      </c>
      <c r="E19" s="10">
        <f>COUNT(AB$5:AB$54)</f>
        <v>42</v>
      </c>
      <c r="F19" s="106">
        <f>MIN(AB5:AB54)</f>
        <v>32.179000000000002</v>
      </c>
      <c r="G19" s="27">
        <f>AVERAGE(AB5:AB54)</f>
        <v>32.617666666666665</v>
      </c>
      <c r="H19" s="22">
        <f>G19-F19</f>
        <v>0.43866666666666276</v>
      </c>
      <c r="I19" s="62">
        <v>0.20811342592592594</v>
      </c>
      <c r="J19" s="63">
        <f t="shared" ref="J19:J26" si="3">I19-I18</f>
        <v>1.8067129629629641E-2</v>
      </c>
      <c r="K19" s="25">
        <f t="shared" si="2"/>
        <v>0.12033564814814815</v>
      </c>
      <c r="L19" s="44" t="s">
        <v>168</v>
      </c>
      <c r="M19" s="49"/>
      <c r="O19" s="38">
        <v>15</v>
      </c>
      <c r="P19" s="44">
        <v>39.771999999999998</v>
      </c>
      <c r="Q19" s="44">
        <v>33.225000000000001</v>
      </c>
      <c r="R19" s="44">
        <v>33.442</v>
      </c>
      <c r="S19" s="44">
        <v>33.125999999999998</v>
      </c>
      <c r="T19" s="44">
        <v>32.747</v>
      </c>
      <c r="U19" s="44">
        <v>32.905000000000001</v>
      </c>
      <c r="V19" s="44">
        <v>32.759</v>
      </c>
      <c r="W19" s="44">
        <v>32.822000000000003</v>
      </c>
      <c r="X19" s="107">
        <v>33.200000000000003</v>
      </c>
      <c r="Y19" s="44">
        <v>32.738999999999997</v>
      </c>
      <c r="Z19" s="44">
        <v>32.840000000000003</v>
      </c>
      <c r="AA19" s="44">
        <v>32.746000000000002</v>
      </c>
      <c r="AB19" s="44">
        <v>32.603000000000002</v>
      </c>
      <c r="AC19" s="44">
        <v>32.430999999999997</v>
      </c>
      <c r="AD19" s="44">
        <v>32.587000000000003</v>
      </c>
      <c r="AE19" s="44">
        <v>32.557000000000002</v>
      </c>
      <c r="AF19" s="44">
        <v>32.582999999999998</v>
      </c>
      <c r="AG19" s="44">
        <v>32.351999999999997</v>
      </c>
      <c r="AH19" s="44">
        <v>32.543999999999997</v>
      </c>
      <c r="AI19" s="44">
        <v>32.606999999999999</v>
      </c>
    </row>
    <row r="20" spans="1:35" ht="17" thickBot="1" x14ac:dyDescent="0.25">
      <c r="A20" s="17">
        <v>14</v>
      </c>
      <c r="B20" s="91" t="s">
        <v>155</v>
      </c>
      <c r="C20" s="61">
        <v>37</v>
      </c>
      <c r="D20" s="20" t="s">
        <v>226</v>
      </c>
      <c r="E20" s="10">
        <f>COUNT(AC$5:AC$54)</f>
        <v>27</v>
      </c>
      <c r="F20" s="28">
        <f>MIN(AC5:AC54)</f>
        <v>32.387999999999998</v>
      </c>
      <c r="G20" s="27">
        <f>AVERAGE(AC5:AC54)</f>
        <v>32.640629629629629</v>
      </c>
      <c r="H20" s="22">
        <f t="shared" ref="H20:H26" si="4">G20-F20</f>
        <v>0.25262962962963087</v>
      </c>
      <c r="I20" s="62">
        <v>0.22047453703703704</v>
      </c>
      <c r="J20" s="63">
        <f t="shared" si="3"/>
        <v>1.2361111111111101E-2</v>
      </c>
      <c r="K20" s="25">
        <f t="shared" si="2"/>
        <v>0.10013888888888889</v>
      </c>
      <c r="L20" s="44" t="s">
        <v>169</v>
      </c>
      <c r="M20" s="49"/>
      <c r="O20" s="38">
        <v>16</v>
      </c>
      <c r="P20" s="44">
        <v>33.462000000000003</v>
      </c>
      <c r="Q20" s="44">
        <v>33.353000000000002</v>
      </c>
      <c r="R20" s="44">
        <v>33.252000000000002</v>
      </c>
      <c r="S20" s="44">
        <v>33.234999999999999</v>
      </c>
      <c r="T20" s="44">
        <v>32.978999999999999</v>
      </c>
      <c r="U20" s="44">
        <v>32.613999999999997</v>
      </c>
      <c r="V20" s="44">
        <v>32.856999999999999</v>
      </c>
      <c r="W20" s="44">
        <v>32.871000000000002</v>
      </c>
      <c r="X20" s="107">
        <v>33.200000000000003</v>
      </c>
      <c r="Y20" s="44">
        <v>33.063000000000002</v>
      </c>
      <c r="Z20" s="44">
        <v>32.771000000000001</v>
      </c>
      <c r="AA20" s="44">
        <v>33.042000000000002</v>
      </c>
      <c r="AB20" s="44">
        <v>32.444000000000003</v>
      </c>
      <c r="AC20" s="44">
        <v>32.515000000000001</v>
      </c>
      <c r="AD20" s="44">
        <v>32.588000000000001</v>
      </c>
      <c r="AE20" s="44">
        <v>32.57</v>
      </c>
      <c r="AF20" s="44">
        <v>32.805</v>
      </c>
      <c r="AG20" s="44">
        <v>32.372</v>
      </c>
      <c r="AH20" s="44">
        <v>32.622</v>
      </c>
      <c r="AI20" s="44">
        <v>32.447000000000003</v>
      </c>
    </row>
    <row r="21" spans="1:35" ht="17" thickBot="1" x14ac:dyDescent="0.25">
      <c r="A21" s="17">
        <v>15</v>
      </c>
      <c r="B21" s="7" t="s">
        <v>154</v>
      </c>
      <c r="C21" s="61">
        <v>69</v>
      </c>
      <c r="D21" s="20" t="s">
        <v>226</v>
      </c>
      <c r="E21" s="10">
        <f>COUNT(AD$5:AD$54)</f>
        <v>24</v>
      </c>
      <c r="F21" s="28">
        <f>MIN(AD5:AD54)</f>
        <v>32.286999999999999</v>
      </c>
      <c r="G21" s="27">
        <f>AVERAGE(AD5:AD54)</f>
        <v>32.601583333333345</v>
      </c>
      <c r="H21" s="22">
        <f t="shared" si="4"/>
        <v>0.31458333333334565</v>
      </c>
      <c r="I21" s="62">
        <v>0.23168981481481479</v>
      </c>
      <c r="J21" s="63">
        <f t="shared" si="3"/>
        <v>1.1215277777777755E-2</v>
      </c>
      <c r="K21" s="25">
        <f t="shared" si="2"/>
        <v>0.1315509259259259</v>
      </c>
      <c r="L21" s="44" t="s">
        <v>170</v>
      </c>
      <c r="M21" s="49" t="s">
        <v>171</v>
      </c>
      <c r="O21" s="38">
        <v>17</v>
      </c>
      <c r="P21" s="44">
        <v>33.411000000000001</v>
      </c>
      <c r="Q21" s="44">
        <v>33.652000000000001</v>
      </c>
      <c r="R21" s="44">
        <v>33.299999999999997</v>
      </c>
      <c r="S21" s="44">
        <v>33.191000000000003</v>
      </c>
      <c r="T21" s="44">
        <v>33.146999999999998</v>
      </c>
      <c r="U21" s="44">
        <v>32.661000000000001</v>
      </c>
      <c r="V21" s="44">
        <v>32.984999999999999</v>
      </c>
      <c r="W21" s="44">
        <v>33.225999999999999</v>
      </c>
      <c r="X21" s="107">
        <v>33.200000000000003</v>
      </c>
      <c r="Y21" s="44">
        <v>32.933</v>
      </c>
      <c r="Z21" s="44">
        <v>32.667999999999999</v>
      </c>
      <c r="AA21" s="44">
        <v>33.002000000000002</v>
      </c>
      <c r="AB21" s="44">
        <v>32.542000000000002</v>
      </c>
      <c r="AC21" s="44">
        <v>32.725999999999999</v>
      </c>
      <c r="AD21" s="44">
        <v>32.479999999999997</v>
      </c>
      <c r="AE21" s="44">
        <v>32.5</v>
      </c>
      <c r="AF21" s="44">
        <v>32.582999999999998</v>
      </c>
      <c r="AG21" s="44">
        <v>32.265999999999998</v>
      </c>
      <c r="AH21" s="44">
        <v>32.561999999999998</v>
      </c>
      <c r="AI21" s="44">
        <v>32.390999999999998</v>
      </c>
    </row>
    <row r="22" spans="1:35" ht="17" thickBot="1" x14ac:dyDescent="0.25">
      <c r="A22" s="17">
        <v>16</v>
      </c>
      <c r="B22" s="91" t="s">
        <v>155</v>
      </c>
      <c r="C22" s="61">
        <v>24</v>
      </c>
      <c r="D22" s="20" t="s">
        <v>226</v>
      </c>
      <c r="E22" s="10">
        <f>COUNT(AE$5:AE$54)</f>
        <v>26</v>
      </c>
      <c r="F22" s="28">
        <f>MIN(AE5:AE54)</f>
        <v>32.365000000000002</v>
      </c>
      <c r="G22" s="27">
        <f>AVERAGE(AE5:AE54)</f>
        <v>32.699423076923082</v>
      </c>
      <c r="H22" s="22">
        <f t="shared" si="4"/>
        <v>0.33442307692308049</v>
      </c>
      <c r="I22" s="62">
        <v>0.24339120370370371</v>
      </c>
      <c r="J22" s="63">
        <f t="shared" si="3"/>
        <v>1.1701388888888914E-2</v>
      </c>
      <c r="K22" s="25">
        <f t="shared" si="2"/>
        <v>0.1118402777777778</v>
      </c>
      <c r="L22" s="44" t="s">
        <v>172</v>
      </c>
      <c r="M22" s="49"/>
      <c r="O22" s="38">
        <v>18</v>
      </c>
      <c r="P22" s="44">
        <v>33.381</v>
      </c>
      <c r="Q22" s="44">
        <v>33.865000000000002</v>
      </c>
      <c r="R22" s="44">
        <v>33.277999999999999</v>
      </c>
      <c r="S22" s="44">
        <v>33.231000000000002</v>
      </c>
      <c r="T22" s="44">
        <v>32.822000000000003</v>
      </c>
      <c r="U22" s="44">
        <v>32.915999999999997</v>
      </c>
      <c r="V22" s="44">
        <v>32.781999999999996</v>
      </c>
      <c r="W22" s="44">
        <v>33.206000000000003</v>
      </c>
      <c r="X22" s="107">
        <v>33.200000000000003</v>
      </c>
      <c r="Y22" s="44">
        <v>32.892000000000003</v>
      </c>
      <c r="Z22" s="44">
        <v>33.988999999999997</v>
      </c>
      <c r="AA22" s="44">
        <v>32.805</v>
      </c>
      <c r="AB22" s="44">
        <v>32.533999999999999</v>
      </c>
      <c r="AC22" s="44">
        <v>32.512999999999998</v>
      </c>
      <c r="AD22" s="44">
        <v>32.581000000000003</v>
      </c>
      <c r="AE22" s="44">
        <v>32.639000000000003</v>
      </c>
      <c r="AF22" s="44">
        <v>32.863999999999997</v>
      </c>
      <c r="AG22" s="44">
        <v>32.14</v>
      </c>
      <c r="AH22" s="44">
        <v>32.548000000000002</v>
      </c>
      <c r="AI22" s="44">
        <v>32.536000000000001</v>
      </c>
    </row>
    <row r="23" spans="1:35" ht="17" thickBot="1" x14ac:dyDescent="0.25">
      <c r="A23" s="17">
        <v>17</v>
      </c>
      <c r="B23" s="7" t="s">
        <v>154</v>
      </c>
      <c r="C23" s="61">
        <v>91</v>
      </c>
      <c r="D23" s="20" t="s">
        <v>226</v>
      </c>
      <c r="E23" s="10">
        <f>COUNT(AF$5:AF$54)</f>
        <v>22</v>
      </c>
      <c r="F23" s="28">
        <f>MIN(AF5:AF64)</f>
        <v>32.451000000000001</v>
      </c>
      <c r="G23" s="27">
        <f>AVERAGE(AF5:AF54)</f>
        <v>32.721818181818179</v>
      </c>
      <c r="H23" s="22">
        <f t="shared" si="4"/>
        <v>0.27081818181817852</v>
      </c>
      <c r="I23" s="23">
        <v>0.25393518518518515</v>
      </c>
      <c r="J23" s="63">
        <f t="shared" si="3"/>
        <v>1.0543981481481446E-2</v>
      </c>
      <c r="K23" s="25">
        <f t="shared" si="2"/>
        <v>0.14209490740740735</v>
      </c>
      <c r="L23" s="44" t="s">
        <v>173</v>
      </c>
      <c r="M23" s="49"/>
      <c r="O23" s="38">
        <v>19</v>
      </c>
      <c r="P23" s="44">
        <v>33.146000000000001</v>
      </c>
      <c r="Q23" s="44">
        <v>33.481999999999999</v>
      </c>
      <c r="R23" s="44">
        <v>33.286000000000001</v>
      </c>
      <c r="S23" s="44">
        <v>33.545999999999999</v>
      </c>
      <c r="T23" s="44">
        <v>32.948</v>
      </c>
      <c r="U23" s="44">
        <v>32.575000000000003</v>
      </c>
      <c r="V23" s="44">
        <v>32.948</v>
      </c>
      <c r="W23" s="44">
        <v>33.475000000000001</v>
      </c>
      <c r="X23" s="107">
        <v>33.200000000000003</v>
      </c>
      <c r="Y23" s="44">
        <v>33.094999999999999</v>
      </c>
      <c r="Z23" s="44">
        <v>34.673999999999999</v>
      </c>
      <c r="AA23" s="44">
        <v>32.728999999999999</v>
      </c>
      <c r="AB23" s="44">
        <v>32.42</v>
      </c>
      <c r="AC23" s="44">
        <v>32.433999999999997</v>
      </c>
      <c r="AD23" s="44">
        <v>32.518999999999998</v>
      </c>
      <c r="AE23" s="44">
        <v>32.612000000000002</v>
      </c>
      <c r="AF23" s="44">
        <v>32.517000000000003</v>
      </c>
      <c r="AG23" s="44">
        <v>32.396000000000001</v>
      </c>
      <c r="AH23" s="44">
        <v>32.738999999999997</v>
      </c>
      <c r="AI23" s="44">
        <v>32.747</v>
      </c>
    </row>
    <row r="24" spans="1:35" ht="17" thickBot="1" x14ac:dyDescent="0.25">
      <c r="A24" s="17">
        <v>18</v>
      </c>
      <c r="B24" s="91" t="s">
        <v>155</v>
      </c>
      <c r="C24" s="61">
        <v>37</v>
      </c>
      <c r="D24" s="20" t="s">
        <v>226</v>
      </c>
      <c r="E24" s="10">
        <f>COUNT(AG$5:AG$54)</f>
        <v>25</v>
      </c>
      <c r="F24" s="106">
        <f>MIN(AG5:AG16)</f>
        <v>32.228999999999999</v>
      </c>
      <c r="G24" s="27">
        <f>AVERAGE(AG5:AG54)</f>
        <v>32.394479999999987</v>
      </c>
      <c r="H24" s="22">
        <f t="shared" si="4"/>
        <v>0.16547999999998808</v>
      </c>
      <c r="I24" s="23">
        <v>0.26552083333333332</v>
      </c>
      <c r="J24" s="63">
        <f t="shared" si="3"/>
        <v>1.1585648148148164E-2</v>
      </c>
      <c r="K24" s="25">
        <f t="shared" si="2"/>
        <v>0.12342592592592597</v>
      </c>
      <c r="L24" s="44" t="s">
        <v>174</v>
      </c>
      <c r="M24" s="49"/>
      <c r="O24" s="38">
        <v>20</v>
      </c>
      <c r="P24" s="44">
        <v>33.225000000000001</v>
      </c>
      <c r="Q24" s="44">
        <v>33.186999999999998</v>
      </c>
      <c r="R24" s="44">
        <v>33.753999999999998</v>
      </c>
      <c r="S24" s="44">
        <v>33.286999999999999</v>
      </c>
      <c r="T24" s="44">
        <v>33.372</v>
      </c>
      <c r="U24" s="44">
        <v>32.642000000000003</v>
      </c>
      <c r="V24" s="44">
        <v>32.843000000000004</v>
      </c>
      <c r="W24" s="44">
        <v>32.951999999999998</v>
      </c>
      <c r="X24" s="107">
        <v>33.200000000000003</v>
      </c>
      <c r="Y24" s="44">
        <v>32.874000000000002</v>
      </c>
      <c r="Z24" s="44">
        <v>34.284999999999997</v>
      </c>
      <c r="AA24" s="44">
        <v>32.700000000000003</v>
      </c>
      <c r="AB24" s="44">
        <v>32.424999999999997</v>
      </c>
      <c r="AC24" s="44">
        <v>32.832000000000001</v>
      </c>
      <c r="AD24" s="44">
        <v>32.590000000000003</v>
      </c>
      <c r="AE24" s="44">
        <v>32.74</v>
      </c>
      <c r="AF24" s="44">
        <v>32.719000000000001</v>
      </c>
      <c r="AG24" s="44">
        <v>32.161000000000001</v>
      </c>
      <c r="AH24" s="44">
        <v>32.652000000000001</v>
      </c>
      <c r="AI24" s="44">
        <v>32.613999999999997</v>
      </c>
    </row>
    <row r="25" spans="1:35" ht="17" thickBot="1" x14ac:dyDescent="0.25">
      <c r="A25" s="17">
        <v>19</v>
      </c>
      <c r="B25" s="7" t="s">
        <v>154</v>
      </c>
      <c r="C25" s="61">
        <v>69</v>
      </c>
      <c r="D25" s="20" t="s">
        <v>226</v>
      </c>
      <c r="E25" s="10">
        <f>COUNT(AH$5:AH$54)</f>
        <v>22</v>
      </c>
      <c r="F25" s="99">
        <f>MIN(AH5:AH47)</f>
        <v>32.365000000000002</v>
      </c>
      <c r="G25" s="27">
        <f>AVERAGE(AH5:AH54)</f>
        <v>32.594681818181819</v>
      </c>
      <c r="H25" s="22">
        <f t="shared" si="4"/>
        <v>0.22968181818181677</v>
      </c>
      <c r="I25" s="23">
        <v>0.27614583333333331</v>
      </c>
      <c r="J25" s="63">
        <f t="shared" si="3"/>
        <v>1.0624999999999996E-2</v>
      </c>
      <c r="K25" s="102">
        <f t="shared" si="2"/>
        <v>0.15271990740740735</v>
      </c>
      <c r="L25" s="44" t="s">
        <v>175</v>
      </c>
      <c r="M25" s="49"/>
      <c r="O25" s="38">
        <v>21</v>
      </c>
      <c r="P25" s="44">
        <v>33.375</v>
      </c>
      <c r="Q25" s="44">
        <v>33.292000000000002</v>
      </c>
      <c r="R25" s="44">
        <v>33.091000000000001</v>
      </c>
      <c r="S25" s="44">
        <v>33.335000000000001</v>
      </c>
      <c r="T25" s="44">
        <v>32.82</v>
      </c>
      <c r="U25" s="44">
        <v>33.652999999999999</v>
      </c>
      <c r="V25" s="44">
        <v>35.087000000000003</v>
      </c>
      <c r="W25" s="44">
        <v>33.313000000000002</v>
      </c>
      <c r="Y25" s="44">
        <v>32.831000000000003</v>
      </c>
      <c r="Z25" s="44">
        <v>33.098999999999997</v>
      </c>
      <c r="AA25" s="44">
        <v>32.75</v>
      </c>
      <c r="AB25" s="44">
        <v>32.576000000000001</v>
      </c>
      <c r="AC25" s="44">
        <v>32.680999999999997</v>
      </c>
      <c r="AD25" s="44">
        <v>32.597999999999999</v>
      </c>
      <c r="AE25" s="44">
        <v>32.552999999999997</v>
      </c>
      <c r="AF25" s="44">
        <v>32.453000000000003</v>
      </c>
      <c r="AG25" s="44">
        <v>32.29</v>
      </c>
      <c r="AH25" s="44">
        <v>32.548999999999999</v>
      </c>
      <c r="AI25" s="44">
        <v>32.664999999999999</v>
      </c>
    </row>
    <row r="26" spans="1:35" ht="17" thickBot="1" x14ac:dyDescent="0.25">
      <c r="A26" s="30" t="s">
        <v>15</v>
      </c>
      <c r="B26" s="91" t="s">
        <v>155</v>
      </c>
      <c r="C26" s="89">
        <v>91</v>
      </c>
      <c r="D26" s="31" t="s">
        <v>226</v>
      </c>
      <c r="E26" s="10">
        <f>COUNT(AI$5:AI$54)</f>
        <v>36</v>
      </c>
      <c r="F26" s="45">
        <f>MIN(AI5:AI47)</f>
        <v>32.353999999999999</v>
      </c>
      <c r="G26" s="21">
        <f>AVERAGE(AI5:AI54)</f>
        <v>32.635250000000006</v>
      </c>
      <c r="H26" s="22">
        <f t="shared" si="4"/>
        <v>0.28125000000000711</v>
      </c>
      <c r="I26" s="90">
        <v>0.29178240740740741</v>
      </c>
      <c r="J26" s="63">
        <f t="shared" si="3"/>
        <v>1.5636574074074094E-2</v>
      </c>
      <c r="K26" s="102">
        <f t="shared" si="2"/>
        <v>0.13906250000000006</v>
      </c>
      <c r="L26" s="30"/>
      <c r="M26" s="50"/>
      <c r="O26" s="38">
        <v>22</v>
      </c>
      <c r="P26" s="44">
        <v>33.426000000000002</v>
      </c>
      <c r="Q26" s="44">
        <v>33.283999999999999</v>
      </c>
      <c r="R26" s="44">
        <v>33.372</v>
      </c>
      <c r="S26" s="44">
        <v>33.341999999999999</v>
      </c>
      <c r="T26" s="44">
        <v>32.97</v>
      </c>
      <c r="U26" s="44">
        <v>32.825000000000003</v>
      </c>
      <c r="V26" s="44">
        <v>32.97</v>
      </c>
      <c r="W26" s="44">
        <v>32.831000000000003</v>
      </c>
      <c r="X26" s="44">
        <v>33.027999999999999</v>
      </c>
      <c r="Y26" s="44">
        <v>33.046999999999997</v>
      </c>
      <c r="Z26" s="44">
        <v>32.750999999999998</v>
      </c>
      <c r="AA26" s="44">
        <v>32.646999999999998</v>
      </c>
      <c r="AB26" s="44">
        <v>32.369</v>
      </c>
      <c r="AC26" s="44">
        <v>32.957999999999998</v>
      </c>
      <c r="AD26" s="44">
        <v>32.420999999999999</v>
      </c>
      <c r="AE26" s="44">
        <v>32.838999999999999</v>
      </c>
      <c r="AF26" s="44">
        <v>32.625999999999998</v>
      </c>
      <c r="AG26" s="44">
        <v>32.575000000000003</v>
      </c>
      <c r="AH26" s="44">
        <v>32.481999999999999</v>
      </c>
      <c r="AI26" s="44">
        <v>32.749000000000002</v>
      </c>
    </row>
    <row r="27" spans="1:35" ht="17" thickBot="1" x14ac:dyDescent="0.25">
      <c r="C27" s="1"/>
      <c r="D27" s="1"/>
      <c r="E27" s="32" t="s">
        <v>16</v>
      </c>
      <c r="F27" s="33">
        <f>AVERAGE(F7:F26)</f>
        <v>32.585150000000006</v>
      </c>
      <c r="G27" s="33">
        <f>AVERAGE(P5:AI64)</f>
        <v>32.941061349693285</v>
      </c>
      <c r="H27" s="33">
        <f>AVERAGE(H7:H26)</f>
        <v>0.33140442191561981</v>
      </c>
      <c r="I27" s="1"/>
      <c r="J27" s="1"/>
      <c r="K27" s="1"/>
      <c r="O27" s="38">
        <v>23</v>
      </c>
      <c r="P27" s="44">
        <v>33.304000000000002</v>
      </c>
      <c r="Q27" s="44">
        <v>33.161000000000001</v>
      </c>
      <c r="R27" s="44">
        <v>34.197000000000003</v>
      </c>
      <c r="S27" s="44">
        <v>33.113999999999997</v>
      </c>
      <c r="T27" s="44">
        <v>32.935000000000002</v>
      </c>
      <c r="U27" s="44">
        <v>32.901000000000003</v>
      </c>
      <c r="V27" s="44">
        <v>32.887</v>
      </c>
      <c r="W27" s="44">
        <v>32.744999999999997</v>
      </c>
      <c r="X27" s="44">
        <v>32.963999999999999</v>
      </c>
      <c r="Z27" s="44">
        <v>32.689</v>
      </c>
      <c r="AA27" s="44">
        <v>32.588000000000001</v>
      </c>
      <c r="AB27" s="44">
        <v>32.558</v>
      </c>
      <c r="AC27" s="44">
        <v>32.652999999999999</v>
      </c>
      <c r="AD27" s="44">
        <v>32.637999999999998</v>
      </c>
      <c r="AE27" s="44">
        <v>32.591000000000001</v>
      </c>
      <c r="AG27" s="44">
        <v>32.173999999999999</v>
      </c>
      <c r="AI27" s="44">
        <v>32.537999999999997</v>
      </c>
    </row>
    <row r="28" spans="1:35" ht="17" thickBot="1" x14ac:dyDescent="0.25">
      <c r="O28" s="38">
        <v>24</v>
      </c>
      <c r="P28" s="44">
        <v>33.18</v>
      </c>
      <c r="Q28" s="44">
        <v>33.206000000000003</v>
      </c>
      <c r="R28" s="44">
        <v>33.186999999999998</v>
      </c>
      <c r="S28" s="44">
        <v>33.270000000000003</v>
      </c>
      <c r="T28" s="44">
        <v>32.917000000000002</v>
      </c>
      <c r="U28" s="44">
        <v>32.709000000000003</v>
      </c>
      <c r="V28" s="44">
        <v>32.765999999999998</v>
      </c>
      <c r="W28" s="44">
        <v>32.865000000000002</v>
      </c>
      <c r="X28" s="44">
        <v>32.808999999999997</v>
      </c>
      <c r="Y28" s="44"/>
      <c r="Z28" s="44">
        <v>32.732999999999997</v>
      </c>
      <c r="AA28" s="44">
        <v>32.619999999999997</v>
      </c>
      <c r="AB28" s="44">
        <v>32.646000000000001</v>
      </c>
      <c r="AC28" s="44">
        <v>32.67</v>
      </c>
      <c r="AD28" s="44">
        <v>32.286999999999999</v>
      </c>
      <c r="AE28" s="44">
        <v>32.661000000000001</v>
      </c>
      <c r="AG28" s="44">
        <v>32.954999999999998</v>
      </c>
      <c r="AH28" s="44"/>
      <c r="AI28" s="44">
        <v>32.503999999999998</v>
      </c>
    </row>
    <row r="29" spans="1:35" x14ac:dyDescent="0.2">
      <c r="E29" s="7" t="s">
        <v>154</v>
      </c>
      <c r="F29" s="52">
        <f>AVERAGE(F7,F9,F11,F13,F15,F17,F19,F21,F23,F25)</f>
        <v>32.569499999999998</v>
      </c>
      <c r="G29" s="52">
        <f>AVERAGE(G7,G9,G11,G13,G15,G17,G19,G21,G23,G25)</f>
        <v>32.925041530628469</v>
      </c>
      <c r="H29" s="52">
        <f>AVERAGE(H7,H9,H11,H13,H15,H17,H19,H21,H23,H25)</f>
        <v>0.35554153062847649</v>
      </c>
      <c r="O29" s="38">
        <v>25</v>
      </c>
      <c r="P29" s="44">
        <v>33.143000000000001</v>
      </c>
      <c r="Q29" s="44">
        <v>34</v>
      </c>
      <c r="R29" s="44">
        <v>33.17</v>
      </c>
      <c r="S29" s="44">
        <v>33.43</v>
      </c>
      <c r="T29" s="44">
        <v>32.973999999999997</v>
      </c>
      <c r="U29" s="44">
        <v>32.591999999999999</v>
      </c>
      <c r="V29" s="44">
        <v>32.72</v>
      </c>
      <c r="W29" s="44">
        <v>32.786999999999999</v>
      </c>
      <c r="X29" s="44">
        <v>32.753999999999998</v>
      </c>
      <c r="Y29" s="44"/>
      <c r="Z29" s="44">
        <v>32.709000000000003</v>
      </c>
      <c r="AB29" s="44">
        <v>32.466000000000001</v>
      </c>
      <c r="AC29" s="44">
        <v>32.530999999999999</v>
      </c>
      <c r="AE29" s="44">
        <v>32.811</v>
      </c>
      <c r="AF29" s="54"/>
      <c r="AG29" s="44">
        <v>32.29</v>
      </c>
      <c r="AH29" s="44"/>
      <c r="AI29" s="44">
        <v>32.548999999999999</v>
      </c>
    </row>
    <row r="30" spans="1:35" x14ac:dyDescent="0.2">
      <c r="E30" s="91" t="s">
        <v>155</v>
      </c>
      <c r="F30" s="52">
        <f>AVERAGE(F8,F10,F12,F14,F16,F18,F20,F22,F24,F26)</f>
        <v>32.6008</v>
      </c>
      <c r="G30" s="52">
        <f t="shared" ref="G30:H30" si="5">AVERAGE(G8,G10,G12,G14,G16,G18,G20,G22,G24,G26)</f>
        <v>32.908067313202757</v>
      </c>
      <c r="H30" s="52">
        <f t="shared" si="5"/>
        <v>0.30726731320276313</v>
      </c>
      <c r="O30" s="38">
        <v>26</v>
      </c>
      <c r="P30" s="44">
        <v>33.264000000000003</v>
      </c>
      <c r="Q30" s="44">
        <v>33.569000000000003</v>
      </c>
      <c r="R30" s="44">
        <v>33.396000000000001</v>
      </c>
      <c r="S30" s="44">
        <v>33.14</v>
      </c>
      <c r="T30" s="44">
        <v>32.97</v>
      </c>
      <c r="U30" s="44">
        <v>32.709000000000003</v>
      </c>
      <c r="V30" s="44">
        <v>32.747</v>
      </c>
      <c r="W30" s="44">
        <v>32.883000000000003</v>
      </c>
      <c r="X30" s="44">
        <v>32.963999999999999</v>
      </c>
      <c r="Y30" s="44"/>
      <c r="Z30" s="44">
        <v>32.564</v>
      </c>
      <c r="AB30" s="44">
        <v>32.447000000000003</v>
      </c>
      <c r="AC30" s="44">
        <v>32.408999999999999</v>
      </c>
      <c r="AD30" s="44"/>
      <c r="AE30" s="44">
        <v>33.249000000000002</v>
      </c>
      <c r="AF30" s="39"/>
      <c r="AH30" s="44"/>
      <c r="AI30" s="44">
        <v>32.353999999999999</v>
      </c>
    </row>
    <row r="31" spans="1:35" x14ac:dyDescent="0.2">
      <c r="F31" s="52">
        <f>AVERAGE(F29,F30)</f>
        <v>32.585149999999999</v>
      </c>
      <c r="G31" s="53">
        <f>AVERAGE(G29,G30)</f>
        <v>32.916554421915613</v>
      </c>
      <c r="H31" s="53">
        <f>AVERAGE(H29,H30)</f>
        <v>0.33140442191561981</v>
      </c>
      <c r="O31" s="38">
        <v>27</v>
      </c>
      <c r="P31" s="44">
        <v>33.173999999999999</v>
      </c>
      <c r="R31" s="44">
        <v>33.307000000000002</v>
      </c>
      <c r="S31" s="44">
        <v>33.481999999999999</v>
      </c>
      <c r="T31" s="44">
        <v>32.884999999999998</v>
      </c>
      <c r="U31" s="44">
        <v>32.621000000000002</v>
      </c>
      <c r="V31" s="44">
        <v>32.703000000000003</v>
      </c>
      <c r="W31" s="44">
        <v>32.840000000000003</v>
      </c>
      <c r="X31" s="44">
        <v>32.886000000000003</v>
      </c>
      <c r="Y31" s="44"/>
      <c r="Z31" s="44">
        <v>32.695</v>
      </c>
      <c r="AA31" s="54"/>
      <c r="AB31" s="44">
        <v>32.500999999999998</v>
      </c>
      <c r="AC31" s="44">
        <v>32.551000000000002</v>
      </c>
      <c r="AD31" s="44"/>
      <c r="AF31" s="39"/>
      <c r="AG31" s="39"/>
      <c r="AH31" s="44"/>
      <c r="AI31" s="44">
        <v>32.445999999999998</v>
      </c>
    </row>
    <row r="32" spans="1:35" x14ac:dyDescent="0.2">
      <c r="O32" s="38">
        <v>28</v>
      </c>
      <c r="P32" s="44">
        <v>33.201999999999998</v>
      </c>
      <c r="Q32" s="44"/>
      <c r="R32" s="44">
        <v>33.472000000000001</v>
      </c>
      <c r="S32" s="44">
        <v>33.337000000000003</v>
      </c>
      <c r="T32" s="44">
        <v>33.014000000000003</v>
      </c>
      <c r="U32" s="44">
        <v>32.758000000000003</v>
      </c>
      <c r="V32" s="44">
        <v>32.701000000000001</v>
      </c>
      <c r="W32" s="44">
        <v>33.067999999999998</v>
      </c>
      <c r="X32" s="44">
        <v>32.837000000000003</v>
      </c>
      <c r="Y32" s="44"/>
      <c r="Z32" s="44">
        <v>32.72</v>
      </c>
      <c r="AA32" s="39"/>
      <c r="AB32" s="44">
        <v>32.468000000000004</v>
      </c>
      <c r="AD32" s="44"/>
      <c r="AE32" s="44"/>
      <c r="AF32" s="39"/>
      <c r="AG32" s="39"/>
      <c r="AH32" s="44"/>
      <c r="AI32" s="44">
        <v>32.436</v>
      </c>
    </row>
    <row r="33" spans="4:35" x14ac:dyDescent="0.2">
      <c r="D33" s="43"/>
      <c r="E33" s="43"/>
      <c r="F33" s="92"/>
      <c r="G33" s="93"/>
      <c r="H33" s="93"/>
      <c r="O33" s="38">
        <v>29</v>
      </c>
      <c r="P33" s="44">
        <v>33.131</v>
      </c>
      <c r="Q33" s="44"/>
      <c r="R33" s="44">
        <v>33.151000000000003</v>
      </c>
      <c r="S33" s="44">
        <v>32.978999999999999</v>
      </c>
      <c r="T33" s="44">
        <v>32.801000000000002</v>
      </c>
      <c r="U33" s="44">
        <v>32.767000000000003</v>
      </c>
      <c r="V33" s="44">
        <v>32.65</v>
      </c>
      <c r="W33" s="44">
        <v>33.052999999999997</v>
      </c>
      <c r="X33" s="44">
        <v>32.936</v>
      </c>
      <c r="Y33" s="44"/>
      <c r="Z33" s="44">
        <v>32.935000000000002</v>
      </c>
      <c r="AA33" s="39"/>
      <c r="AB33" s="44">
        <v>32.619</v>
      </c>
      <c r="AC33" s="44"/>
      <c r="AE33" s="44"/>
      <c r="AF33" s="39"/>
      <c r="AG33" s="39"/>
      <c r="AH33" s="44"/>
      <c r="AI33" s="44">
        <v>32.582000000000001</v>
      </c>
    </row>
    <row r="34" spans="4:35" x14ac:dyDescent="0.2">
      <c r="D34" s="43"/>
      <c r="E34" s="43"/>
      <c r="F34" s="92"/>
      <c r="G34" s="93"/>
      <c r="H34" s="93"/>
      <c r="O34" s="38">
        <v>30</v>
      </c>
      <c r="P34" s="44">
        <v>33.408999999999999</v>
      </c>
      <c r="Q34" s="44"/>
      <c r="S34" s="44">
        <v>33.344999999999999</v>
      </c>
      <c r="T34" s="44">
        <v>32.993000000000002</v>
      </c>
      <c r="U34" s="44">
        <v>32.777000000000001</v>
      </c>
      <c r="V34" s="44">
        <v>32.755000000000003</v>
      </c>
      <c r="X34" s="44">
        <v>32.802</v>
      </c>
      <c r="Y34" s="44"/>
      <c r="Z34" s="44">
        <v>32.869999999999997</v>
      </c>
      <c r="AA34" s="39"/>
      <c r="AB34" s="44">
        <v>32.555999999999997</v>
      </c>
      <c r="AC34" s="44"/>
      <c r="AD34" s="39"/>
      <c r="AE34" s="44"/>
      <c r="AF34" s="39"/>
      <c r="AG34" s="39"/>
      <c r="AH34" s="44"/>
      <c r="AI34" s="44">
        <v>32.625</v>
      </c>
    </row>
    <row r="35" spans="4:35" x14ac:dyDescent="0.2">
      <c r="D35" s="43"/>
      <c r="E35" s="43"/>
      <c r="F35" s="92"/>
      <c r="G35" s="93"/>
      <c r="H35" s="93"/>
      <c r="O35" s="38">
        <v>31</v>
      </c>
      <c r="P35" s="44">
        <v>33.06</v>
      </c>
      <c r="Q35" s="44"/>
      <c r="R35" s="44"/>
      <c r="S35" s="44">
        <v>33.268000000000001</v>
      </c>
      <c r="T35" s="44">
        <v>33.17</v>
      </c>
      <c r="U35" s="44">
        <v>32.793999999999997</v>
      </c>
      <c r="V35" s="44">
        <v>32.603999999999999</v>
      </c>
      <c r="W35" s="44"/>
      <c r="X35" s="44">
        <v>32.671999999999997</v>
      </c>
      <c r="Y35" s="44"/>
      <c r="Z35" s="44">
        <v>32.912999999999997</v>
      </c>
      <c r="AA35" s="39"/>
      <c r="AB35" s="44">
        <v>32.607999999999997</v>
      </c>
      <c r="AC35" s="44"/>
      <c r="AD35" s="39"/>
      <c r="AE35" s="44"/>
      <c r="AF35" s="39"/>
      <c r="AG35" s="39"/>
      <c r="AH35" s="44"/>
      <c r="AI35" s="44">
        <v>32.651000000000003</v>
      </c>
    </row>
    <row r="36" spans="4:35" x14ac:dyDescent="0.2">
      <c r="O36" s="38">
        <v>32</v>
      </c>
      <c r="P36" s="44">
        <v>33.487000000000002</v>
      </c>
      <c r="Q36" s="44"/>
      <c r="R36" s="44"/>
      <c r="S36" s="44">
        <v>33.225999999999999</v>
      </c>
      <c r="T36" s="44">
        <v>32.865000000000002</v>
      </c>
      <c r="U36" s="44">
        <v>32.792000000000002</v>
      </c>
      <c r="V36" s="44">
        <v>32.732999999999997</v>
      </c>
      <c r="W36" s="44"/>
      <c r="X36" s="44">
        <v>32.664000000000001</v>
      </c>
      <c r="Y36" s="44"/>
      <c r="Z36" s="44">
        <v>33.045999999999999</v>
      </c>
      <c r="AA36" s="39"/>
      <c r="AB36" s="44">
        <v>32.179000000000002</v>
      </c>
      <c r="AC36" s="44"/>
      <c r="AD36" s="39"/>
      <c r="AE36" s="44"/>
      <c r="AF36" s="39"/>
      <c r="AG36" s="39"/>
      <c r="AH36" s="44"/>
      <c r="AI36" s="44">
        <v>32.630000000000003</v>
      </c>
    </row>
    <row r="37" spans="4:35" x14ac:dyDescent="0.2">
      <c r="O37" s="38">
        <v>33</v>
      </c>
      <c r="P37" s="44">
        <v>32.999000000000002</v>
      </c>
      <c r="Q37" s="44"/>
      <c r="R37" s="44"/>
      <c r="S37" s="44">
        <v>33.052999999999997</v>
      </c>
      <c r="T37" s="44">
        <v>32.790999999999997</v>
      </c>
      <c r="U37" s="44">
        <v>32.731000000000002</v>
      </c>
      <c r="V37" s="44">
        <v>32.71</v>
      </c>
      <c r="W37" s="44"/>
      <c r="X37" s="44">
        <v>32.575000000000003</v>
      </c>
      <c r="Y37" s="44"/>
      <c r="Z37" s="44">
        <v>32.713999999999999</v>
      </c>
      <c r="AA37" s="39"/>
      <c r="AB37" s="44">
        <v>33.173000000000002</v>
      </c>
      <c r="AC37" s="44"/>
      <c r="AD37" s="39"/>
      <c r="AE37" s="44"/>
      <c r="AF37" s="39"/>
      <c r="AG37" s="39"/>
      <c r="AH37" s="44"/>
      <c r="AI37" s="44">
        <v>33.299999999999997</v>
      </c>
    </row>
    <row r="38" spans="4:35" x14ac:dyDescent="0.2">
      <c r="O38" s="38">
        <v>34</v>
      </c>
      <c r="P38" s="44">
        <v>33.479999999999997</v>
      </c>
      <c r="Q38" s="44"/>
      <c r="R38" s="44"/>
      <c r="S38" s="44">
        <v>33.088000000000001</v>
      </c>
      <c r="T38" s="44">
        <v>32.920999999999999</v>
      </c>
      <c r="U38" s="44">
        <v>32.932000000000002</v>
      </c>
      <c r="V38" s="44">
        <v>32.804000000000002</v>
      </c>
      <c r="W38" s="44"/>
      <c r="X38" s="44">
        <v>33.03</v>
      </c>
      <c r="Y38" s="44"/>
      <c r="Z38" s="44">
        <v>32.956000000000003</v>
      </c>
      <c r="AA38" s="39"/>
      <c r="AB38" s="44">
        <v>32.734000000000002</v>
      </c>
      <c r="AC38" s="44"/>
      <c r="AD38" s="39"/>
      <c r="AE38" s="44"/>
      <c r="AF38" s="39"/>
      <c r="AG38" s="39"/>
      <c r="AH38" s="44"/>
      <c r="AI38" s="44">
        <v>32.430999999999997</v>
      </c>
    </row>
    <row r="39" spans="4:35" x14ac:dyDescent="0.2">
      <c r="O39" s="38">
        <v>35</v>
      </c>
      <c r="P39" s="44">
        <v>33.247</v>
      </c>
      <c r="Q39" s="44"/>
      <c r="R39" s="44"/>
      <c r="S39" s="44">
        <v>33.186</v>
      </c>
      <c r="T39" s="44">
        <v>32.939</v>
      </c>
      <c r="U39" s="44">
        <v>32.774000000000001</v>
      </c>
      <c r="V39" s="44">
        <v>32.768999999999998</v>
      </c>
      <c r="W39" s="44"/>
      <c r="X39" s="44">
        <v>32.898000000000003</v>
      </c>
      <c r="Y39" s="44"/>
      <c r="Z39" s="44">
        <v>32.804000000000002</v>
      </c>
      <c r="AA39" s="39"/>
      <c r="AB39" s="44">
        <v>32.4</v>
      </c>
      <c r="AC39" s="44"/>
      <c r="AD39" s="39"/>
      <c r="AF39" s="39"/>
      <c r="AG39" s="39"/>
      <c r="AH39" s="44"/>
      <c r="AI39" s="44">
        <v>32.743000000000002</v>
      </c>
    </row>
    <row r="40" spans="4:35" x14ac:dyDescent="0.2">
      <c r="O40" s="38">
        <v>36</v>
      </c>
      <c r="P40" s="44">
        <v>33.234999999999999</v>
      </c>
      <c r="Q40" s="44"/>
      <c r="R40" s="44"/>
      <c r="S40" s="44">
        <v>33.26</v>
      </c>
      <c r="T40" s="44">
        <v>32.841999999999999</v>
      </c>
      <c r="U40" s="44">
        <v>32.671999999999997</v>
      </c>
      <c r="V40" s="44">
        <v>32.823999999999998</v>
      </c>
      <c r="W40" s="44"/>
      <c r="X40" s="44">
        <v>32.649000000000001</v>
      </c>
      <c r="Y40" s="44"/>
      <c r="Z40" s="44">
        <v>32.878999999999998</v>
      </c>
      <c r="AA40" s="39"/>
      <c r="AB40" s="44">
        <v>32.563000000000002</v>
      </c>
      <c r="AC40" s="44"/>
      <c r="AD40" s="39"/>
      <c r="AE40" s="44"/>
      <c r="AF40" s="39"/>
      <c r="AG40" s="39"/>
      <c r="AI40" s="44">
        <v>32.612000000000002</v>
      </c>
    </row>
    <row r="41" spans="4:35" x14ac:dyDescent="0.2">
      <c r="O41" s="38">
        <v>37</v>
      </c>
      <c r="P41" s="44">
        <v>33.206000000000003</v>
      </c>
      <c r="Q41" s="44"/>
      <c r="R41" s="44"/>
      <c r="S41" s="44">
        <v>33.180999999999997</v>
      </c>
      <c r="U41" s="44">
        <v>32.710999999999999</v>
      </c>
      <c r="V41" s="44">
        <v>32.822000000000003</v>
      </c>
      <c r="W41" s="44"/>
      <c r="X41" s="44">
        <v>32.718000000000004</v>
      </c>
      <c r="Y41" s="44"/>
      <c r="AA41" s="39"/>
      <c r="AB41" s="44">
        <v>32.634</v>
      </c>
      <c r="AC41" s="44"/>
      <c r="AD41" s="39"/>
      <c r="AF41" s="39"/>
      <c r="AG41" s="39"/>
      <c r="AH41" s="40"/>
      <c r="AI41" s="44"/>
    </row>
    <row r="42" spans="4:35" x14ac:dyDescent="0.2">
      <c r="O42" s="38">
        <v>38</v>
      </c>
      <c r="P42" s="44">
        <v>33.298000000000002</v>
      </c>
      <c r="Q42" s="44"/>
      <c r="R42" s="44"/>
      <c r="S42" s="44">
        <v>35.036000000000001</v>
      </c>
      <c r="T42" s="44"/>
      <c r="U42" s="44">
        <v>32.811</v>
      </c>
      <c r="V42" s="44">
        <v>32.823999999999998</v>
      </c>
      <c r="W42" s="44"/>
      <c r="X42" s="44">
        <v>33.033000000000001</v>
      </c>
      <c r="Z42" s="44"/>
      <c r="AA42" s="39"/>
      <c r="AB42" s="44">
        <v>32.412999999999997</v>
      </c>
      <c r="AC42" s="44"/>
      <c r="AD42" s="39"/>
      <c r="AE42" s="39"/>
      <c r="AF42" s="39"/>
      <c r="AG42" s="39"/>
      <c r="AH42" s="40"/>
      <c r="AI42" s="44"/>
    </row>
    <row r="43" spans="4:35" x14ac:dyDescent="0.2">
      <c r="O43" s="38">
        <v>39</v>
      </c>
      <c r="P43" s="44">
        <v>33.338999999999999</v>
      </c>
      <c r="Q43" s="44"/>
      <c r="R43" s="44"/>
      <c r="S43" s="44">
        <v>33.167000000000002</v>
      </c>
      <c r="T43" s="44"/>
      <c r="U43" s="44">
        <v>32.667000000000002</v>
      </c>
      <c r="V43" s="44">
        <v>32.792000000000002</v>
      </c>
      <c r="W43" s="44"/>
      <c r="X43" s="44">
        <v>32.808999999999997</v>
      </c>
      <c r="Z43" s="44"/>
      <c r="AA43" s="39"/>
      <c r="AB43" s="44">
        <v>32.415999999999997</v>
      </c>
      <c r="AC43" s="44"/>
      <c r="AD43" s="39"/>
      <c r="AE43" s="39"/>
      <c r="AF43" s="39"/>
      <c r="AG43" s="39"/>
      <c r="AH43" s="40"/>
      <c r="AI43" s="41"/>
    </row>
    <row r="44" spans="4:35" x14ac:dyDescent="0.2">
      <c r="O44" s="38">
        <v>40</v>
      </c>
      <c r="P44" s="44">
        <v>33.094999999999999</v>
      </c>
      <c r="Q44" s="44"/>
      <c r="R44" s="44"/>
      <c r="S44" s="44">
        <v>33.225999999999999</v>
      </c>
      <c r="T44" s="44"/>
      <c r="U44" s="44">
        <v>32.625</v>
      </c>
      <c r="V44" s="44">
        <v>32.959000000000003</v>
      </c>
      <c r="W44" s="44"/>
      <c r="X44" s="44">
        <v>32.69</v>
      </c>
      <c r="Y44" s="39"/>
      <c r="Z44" s="44"/>
      <c r="AA44" s="39"/>
      <c r="AB44" s="44">
        <v>32.576999999999998</v>
      </c>
      <c r="AC44" s="44"/>
      <c r="AD44" s="39"/>
      <c r="AE44" s="39"/>
      <c r="AF44" s="39"/>
      <c r="AG44" s="39"/>
      <c r="AH44" s="40"/>
      <c r="AI44" s="41"/>
    </row>
    <row r="45" spans="4:35" x14ac:dyDescent="0.2">
      <c r="O45" s="38">
        <v>41</v>
      </c>
      <c r="P45" s="44">
        <v>33.887</v>
      </c>
      <c r="Q45" s="44"/>
      <c r="R45" s="44"/>
      <c r="S45" s="44">
        <v>33.216999999999999</v>
      </c>
      <c r="T45" s="44"/>
      <c r="U45" s="44">
        <v>32.582000000000001</v>
      </c>
      <c r="V45" s="44">
        <v>32.688000000000002</v>
      </c>
      <c r="W45" s="44"/>
      <c r="X45" s="44">
        <v>32.787999999999997</v>
      </c>
      <c r="Y45" s="43"/>
      <c r="Z45" s="44"/>
      <c r="AA45" s="43"/>
      <c r="AB45" s="44">
        <v>32.481999999999999</v>
      </c>
      <c r="AC45" s="44"/>
      <c r="AD45" s="43"/>
      <c r="AE45" s="43"/>
      <c r="AF45" s="43"/>
      <c r="AG45" s="43"/>
      <c r="AH45" s="43"/>
      <c r="AI45" s="57"/>
    </row>
    <row r="46" spans="4:35" x14ac:dyDescent="0.2">
      <c r="O46" s="38">
        <v>42</v>
      </c>
      <c r="Q46" s="44"/>
      <c r="R46" s="44"/>
      <c r="S46" s="44">
        <v>33.424999999999997</v>
      </c>
      <c r="T46" s="44"/>
      <c r="U46" s="44">
        <v>32.74</v>
      </c>
      <c r="V46" s="44">
        <v>32.756999999999998</v>
      </c>
      <c r="W46" s="44"/>
      <c r="X46" s="44">
        <v>32.728000000000002</v>
      </c>
      <c r="Y46" s="39"/>
      <c r="Z46" s="44"/>
      <c r="AA46" s="39"/>
      <c r="AB46" s="44">
        <v>32.405999999999999</v>
      </c>
      <c r="AC46" s="44"/>
      <c r="AD46" s="39"/>
      <c r="AE46" s="39"/>
      <c r="AF46" s="39"/>
      <c r="AG46" s="39"/>
      <c r="AH46" s="40"/>
      <c r="AI46" s="41"/>
    </row>
    <row r="47" spans="4:35" x14ac:dyDescent="0.2">
      <c r="O47" s="38">
        <v>43</v>
      </c>
      <c r="P47" s="44"/>
      <c r="R47" s="44"/>
      <c r="S47" s="44">
        <v>33.456000000000003</v>
      </c>
      <c r="T47" s="44"/>
      <c r="U47" s="44">
        <v>32.741999999999997</v>
      </c>
      <c r="V47" s="44">
        <v>32.883000000000003</v>
      </c>
      <c r="W47" s="44"/>
      <c r="X47" s="44">
        <v>32.701999999999998</v>
      </c>
      <c r="Y47" s="39"/>
      <c r="Z47" s="44"/>
      <c r="AA47" s="39"/>
      <c r="AD47" s="39"/>
      <c r="AE47" s="39"/>
      <c r="AF47" s="39"/>
      <c r="AG47" s="39"/>
      <c r="AH47" s="40"/>
      <c r="AI47" s="40"/>
    </row>
    <row r="48" spans="4:35" x14ac:dyDescent="0.2">
      <c r="O48" s="38">
        <v>44</v>
      </c>
      <c r="P48" s="44"/>
      <c r="Q48" s="94"/>
      <c r="R48" s="44"/>
      <c r="S48" s="44">
        <v>33.357999999999997</v>
      </c>
      <c r="T48" s="44"/>
      <c r="U48" s="44">
        <v>32.701999999999998</v>
      </c>
      <c r="V48" s="44">
        <v>32.753999999999998</v>
      </c>
      <c r="W48" s="44"/>
      <c r="X48" s="44">
        <v>32.869999999999997</v>
      </c>
      <c r="Y48" s="94"/>
      <c r="Z48" s="44"/>
      <c r="AA48" s="94"/>
      <c r="AB48" s="94"/>
      <c r="AC48" s="94"/>
      <c r="AD48" s="94"/>
      <c r="AE48" s="94"/>
      <c r="AF48" s="94"/>
      <c r="AG48" s="94"/>
      <c r="AH48" s="94"/>
      <c r="AI48" s="95"/>
    </row>
    <row r="49" spans="15:35" x14ac:dyDescent="0.2">
      <c r="O49" s="38">
        <v>45</v>
      </c>
      <c r="P49" s="44"/>
      <c r="Q49" s="43"/>
      <c r="R49" s="44"/>
      <c r="S49" s="44">
        <v>33.405000000000001</v>
      </c>
      <c r="T49" s="44"/>
      <c r="U49" s="44">
        <v>32.688000000000002</v>
      </c>
      <c r="V49" s="44">
        <v>32.622999999999998</v>
      </c>
      <c r="X49" s="44">
        <v>32.633000000000003</v>
      </c>
      <c r="Y49" s="43"/>
      <c r="Z49" s="44"/>
      <c r="AA49" s="43"/>
      <c r="AB49" s="43"/>
      <c r="AC49" s="43"/>
      <c r="AD49" s="43"/>
      <c r="AE49" s="43"/>
      <c r="AF49" s="43"/>
      <c r="AG49" s="43"/>
      <c r="AH49" s="43"/>
      <c r="AI49" s="57"/>
    </row>
    <row r="50" spans="15:35" x14ac:dyDescent="0.2">
      <c r="O50" s="38">
        <v>46</v>
      </c>
      <c r="P50" s="44"/>
      <c r="Q50" s="43"/>
      <c r="R50" s="44"/>
      <c r="S50" s="44">
        <v>33.164000000000001</v>
      </c>
      <c r="T50" s="44"/>
      <c r="V50" s="44">
        <v>32.747999999999998</v>
      </c>
      <c r="W50" s="44"/>
      <c r="X50" s="44">
        <v>32.878999999999998</v>
      </c>
      <c r="Y50" s="43"/>
      <c r="Z50" s="44"/>
      <c r="AA50" s="43"/>
      <c r="AB50" s="43"/>
      <c r="AC50" s="43"/>
      <c r="AD50" s="43"/>
      <c r="AE50" s="43"/>
      <c r="AF50" s="43"/>
      <c r="AG50" s="43"/>
      <c r="AH50" s="54"/>
      <c r="AI50" s="57"/>
    </row>
    <row r="51" spans="15:35" x14ac:dyDescent="0.2">
      <c r="O51" s="38">
        <v>47</v>
      </c>
      <c r="P51" s="44"/>
      <c r="Q51" s="54"/>
      <c r="S51" s="44">
        <v>33.658999999999999</v>
      </c>
      <c r="T51" s="44"/>
      <c r="U51" s="54"/>
      <c r="V51" s="44">
        <v>32.683999999999997</v>
      </c>
      <c r="W51" s="44"/>
      <c r="Y51" s="54"/>
      <c r="Z51" s="44"/>
      <c r="AA51" s="94"/>
      <c r="AB51" s="94"/>
      <c r="AC51" s="94"/>
      <c r="AD51" s="94"/>
      <c r="AE51" s="59"/>
      <c r="AF51" s="59"/>
      <c r="AG51" s="59"/>
      <c r="AH51" s="54"/>
      <c r="AI51" s="55"/>
    </row>
    <row r="52" spans="15:35" x14ac:dyDescent="0.2">
      <c r="O52" s="38">
        <v>48</v>
      </c>
      <c r="P52" s="44"/>
      <c r="Q52" s="43"/>
      <c r="R52" s="43"/>
      <c r="S52" s="44">
        <v>33.542999999999999</v>
      </c>
      <c r="T52" s="44"/>
      <c r="U52" s="43"/>
      <c r="W52" s="44"/>
      <c r="X52" s="43"/>
      <c r="Y52" s="43"/>
      <c r="AA52" s="94"/>
      <c r="AB52" s="94"/>
      <c r="AC52" s="94"/>
      <c r="AD52" s="94"/>
      <c r="AE52" s="43"/>
      <c r="AF52" s="43"/>
      <c r="AG52" s="43"/>
      <c r="AH52" s="43"/>
      <c r="AI52" s="57"/>
    </row>
    <row r="53" spans="15:35" x14ac:dyDescent="0.2">
      <c r="O53" s="38">
        <v>49</v>
      </c>
      <c r="P53" s="44"/>
      <c r="Q53" s="94"/>
      <c r="R53" s="94"/>
      <c r="U53" s="94"/>
      <c r="V53" s="94"/>
      <c r="W53" s="44"/>
      <c r="X53" s="94"/>
      <c r="Y53" s="94"/>
      <c r="Z53" s="94"/>
      <c r="AA53" s="43"/>
      <c r="AB53" s="43"/>
      <c r="AC53" s="43"/>
      <c r="AD53" s="43"/>
      <c r="AE53" s="94"/>
      <c r="AF53" s="94"/>
      <c r="AG53" s="94"/>
      <c r="AH53" s="94"/>
      <c r="AI53" s="95"/>
    </row>
    <row r="54" spans="15:35" x14ac:dyDescent="0.2">
      <c r="O54" s="38">
        <v>50</v>
      </c>
      <c r="Q54" s="43"/>
      <c r="R54" s="43"/>
      <c r="S54" s="43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57"/>
    </row>
    <row r="55" spans="15:35" x14ac:dyDescent="0.2">
      <c r="O55" s="38">
        <v>51</v>
      </c>
      <c r="P55" s="56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57"/>
    </row>
    <row r="56" spans="15:35" x14ac:dyDescent="0.2">
      <c r="O56" s="38">
        <v>52</v>
      </c>
      <c r="P56" s="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57"/>
    </row>
    <row r="57" spans="15:35" x14ac:dyDescent="0.2">
      <c r="O57" s="38">
        <v>53</v>
      </c>
      <c r="P57" s="56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57"/>
    </row>
    <row r="58" spans="15:35" x14ac:dyDescent="0.2">
      <c r="O58" s="38">
        <v>54</v>
      </c>
      <c r="P58" s="56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57"/>
    </row>
    <row r="59" spans="15:35" x14ac:dyDescent="0.2">
      <c r="O59" s="38">
        <v>55</v>
      </c>
      <c r="P59" s="56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57"/>
    </row>
    <row r="60" spans="15:35" x14ac:dyDescent="0.2">
      <c r="O60" s="38">
        <v>56</v>
      </c>
      <c r="P60" s="56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57"/>
    </row>
    <row r="61" spans="15:35" x14ac:dyDescent="0.2">
      <c r="O61" s="38">
        <v>57</v>
      </c>
      <c r="P61" s="56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57"/>
    </row>
    <row r="62" spans="15:35" x14ac:dyDescent="0.2">
      <c r="O62" s="38">
        <v>58</v>
      </c>
      <c r="P62" s="5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57"/>
    </row>
    <row r="63" spans="15:35" x14ac:dyDescent="0.2">
      <c r="O63" s="38">
        <v>59</v>
      </c>
      <c r="P63" s="56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57"/>
    </row>
    <row r="64" spans="15:35" ht="17" thickBot="1" x14ac:dyDescent="0.25">
      <c r="O64" s="38">
        <v>60</v>
      </c>
      <c r="P64" s="96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6" spans="13:37" x14ac:dyDescent="0.2">
      <c r="M66" t="s">
        <v>63</v>
      </c>
      <c r="P66">
        <v>39</v>
      </c>
      <c r="X66">
        <v>65</v>
      </c>
    </row>
    <row r="67" spans="13:37" x14ac:dyDescent="0.2">
      <c r="M67" t="s">
        <v>22</v>
      </c>
      <c r="P67" s="44">
        <v>44.802</v>
      </c>
      <c r="Q67" s="44">
        <v>37.103000000000002</v>
      </c>
      <c r="R67" s="44">
        <v>37.247999999999998</v>
      </c>
      <c r="S67" s="44">
        <v>37.225999999999999</v>
      </c>
      <c r="T67" s="44">
        <v>36.68</v>
      </c>
      <c r="U67" s="44">
        <v>36.997</v>
      </c>
      <c r="V67" s="44">
        <v>36.838999999999999</v>
      </c>
      <c r="W67" s="44">
        <v>36.845999999999997</v>
      </c>
      <c r="X67" s="44">
        <v>36.956000000000003</v>
      </c>
      <c r="Y67" s="44">
        <v>36.844000000000001</v>
      </c>
      <c r="Z67" s="44">
        <v>36.619999999999997</v>
      </c>
      <c r="AA67" s="44">
        <v>36.497999999999998</v>
      </c>
      <c r="AB67" s="44">
        <v>36.085999999999999</v>
      </c>
      <c r="AC67" s="44">
        <v>36.53</v>
      </c>
      <c r="AD67" s="44">
        <v>36.128</v>
      </c>
      <c r="AE67" s="44">
        <v>44.771999999999998</v>
      </c>
      <c r="AF67" s="44">
        <v>37.023000000000003</v>
      </c>
      <c r="AG67" s="44">
        <v>36.218000000000004</v>
      </c>
      <c r="AH67" s="44">
        <v>35.97</v>
      </c>
      <c r="AK67" s="44"/>
    </row>
    <row r="68" spans="13:37" x14ac:dyDescent="0.2">
      <c r="M68" t="s">
        <v>23</v>
      </c>
      <c r="Q68">
        <v>163.666</v>
      </c>
      <c r="R68">
        <v>153.92500000000001</v>
      </c>
      <c r="S68">
        <v>154.66300000000001</v>
      </c>
      <c r="T68">
        <v>150.74199999999999</v>
      </c>
      <c r="U68">
        <v>161.417</v>
      </c>
      <c r="V68">
        <v>151.196</v>
      </c>
      <c r="W68">
        <v>150.83799999999999</v>
      </c>
      <c r="X68">
        <v>150.30500000000001</v>
      </c>
      <c r="Y68">
        <v>150.65899999999999</v>
      </c>
      <c r="Z68">
        <v>149.81800000000001</v>
      </c>
      <c r="AA68">
        <v>154.94200000000001</v>
      </c>
      <c r="AB68">
        <v>155.28299999999999</v>
      </c>
      <c r="AC68">
        <v>150.26900000000001</v>
      </c>
      <c r="AD68">
        <v>150.32499999999999</v>
      </c>
      <c r="AE68">
        <v>115.958</v>
      </c>
      <c r="AF68">
        <v>154.13999999999999</v>
      </c>
      <c r="AG68">
        <v>154.94900000000001</v>
      </c>
      <c r="AH68">
        <v>165.375</v>
      </c>
      <c r="AI68">
        <v>151.56200000000001</v>
      </c>
    </row>
    <row r="69" spans="13:37" x14ac:dyDescent="0.2">
      <c r="M69" t="s">
        <v>24</v>
      </c>
      <c r="P69" s="51">
        <f>SUM(P5:P68)</f>
        <v>1455.2289999999998</v>
      </c>
      <c r="Q69" s="51">
        <f t="shared" ref="Q69:AI69" si="6">SUM(Q5:Q68)</f>
        <v>1072.6859999999999</v>
      </c>
      <c r="R69" s="51">
        <f t="shared" si="6"/>
        <v>1159.692</v>
      </c>
      <c r="S69" s="51">
        <f t="shared" si="6"/>
        <v>1792.7489999999998</v>
      </c>
      <c r="T69" s="51">
        <f t="shared" si="6"/>
        <v>1376.1210000000003</v>
      </c>
      <c r="U69" s="51">
        <f t="shared" si="6"/>
        <v>1676.9330000000002</v>
      </c>
      <c r="V69" s="51">
        <f t="shared" si="6"/>
        <v>1734.9020000000003</v>
      </c>
      <c r="W69" s="51">
        <f t="shared" si="6"/>
        <v>1147.9500000000003</v>
      </c>
      <c r="X69" s="51">
        <f t="shared" si="6"/>
        <v>1736.5790000000002</v>
      </c>
      <c r="Y69" s="51">
        <f t="shared" si="6"/>
        <v>915.4340000000002</v>
      </c>
      <c r="Z69" s="51">
        <f t="shared" si="6"/>
        <v>1372.6989999999996</v>
      </c>
      <c r="AA69" s="51">
        <f t="shared" si="6"/>
        <v>977.87200000000007</v>
      </c>
      <c r="AB69" s="51">
        <f t="shared" si="6"/>
        <v>1561.3109999999999</v>
      </c>
      <c r="AC69" s="51">
        <f t="shared" si="6"/>
        <v>1068.096</v>
      </c>
      <c r="AD69" s="51">
        <f t="shared" si="6"/>
        <v>968.8910000000003</v>
      </c>
      <c r="AE69" s="51">
        <f t="shared" si="6"/>
        <v>1010.9150000000001</v>
      </c>
      <c r="AF69" s="51">
        <f t="shared" si="6"/>
        <v>911.04300000000001</v>
      </c>
      <c r="AG69" s="51">
        <f t="shared" si="6"/>
        <v>1001.0289999999998</v>
      </c>
      <c r="AH69" s="51">
        <f t="shared" si="6"/>
        <v>918.428</v>
      </c>
      <c r="AI69" s="51">
        <f t="shared" si="6"/>
        <v>1326.431</v>
      </c>
      <c r="AK69" s="51"/>
    </row>
    <row r="70" spans="13:37" x14ac:dyDescent="0.2">
      <c r="P70" t="str">
        <f>TEXT(P69/(24 * 60 * 60),"ч:мм:сс")</f>
        <v>0:24:15</v>
      </c>
      <c r="Q70" t="str">
        <f t="shared" ref="Q70:AI70" si="7">TEXT(Q69/(24 * 60 * 60),"ч:мм:сс")</f>
        <v>0:17:53</v>
      </c>
      <c r="R70" t="str">
        <f t="shared" si="7"/>
        <v>0:19:20</v>
      </c>
      <c r="S70" t="str">
        <f t="shared" si="7"/>
        <v>0:29:53</v>
      </c>
      <c r="T70" t="str">
        <f t="shared" si="7"/>
        <v>0:22:56</v>
      </c>
      <c r="U70" t="str">
        <f t="shared" si="7"/>
        <v>0:27:57</v>
      </c>
      <c r="V70" t="str">
        <f t="shared" si="7"/>
        <v>0:28:55</v>
      </c>
      <c r="W70" t="str">
        <f t="shared" si="7"/>
        <v>0:19:08</v>
      </c>
      <c r="X70" t="str">
        <f t="shared" si="7"/>
        <v>0:28:57</v>
      </c>
      <c r="Y70" t="str">
        <f t="shared" si="7"/>
        <v>0:15:15</v>
      </c>
      <c r="Z70" t="str">
        <f t="shared" si="7"/>
        <v>0:22:53</v>
      </c>
      <c r="AA70" t="str">
        <f t="shared" si="7"/>
        <v>0:16:18</v>
      </c>
      <c r="AB70" t="str">
        <f t="shared" si="7"/>
        <v>0:26:01</v>
      </c>
      <c r="AC70" t="str">
        <f t="shared" si="7"/>
        <v>0:17:48</v>
      </c>
      <c r="AD70" t="str">
        <f t="shared" si="7"/>
        <v>0:16:09</v>
      </c>
      <c r="AE70" t="str">
        <f t="shared" si="7"/>
        <v>0:16:51</v>
      </c>
      <c r="AF70" t="str">
        <f t="shared" si="7"/>
        <v>0:15:11</v>
      </c>
      <c r="AG70" t="str">
        <f t="shared" si="7"/>
        <v>0:16:41</v>
      </c>
      <c r="AH70" t="str">
        <f t="shared" si="7"/>
        <v>0:15:18</v>
      </c>
      <c r="AI70" t="str">
        <f t="shared" si="7"/>
        <v>0:22:06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F1A8-30D9-D546-81AE-E788907520B4}">
  <dimension ref="A1:AK70"/>
  <sheetViews>
    <sheetView topLeftCell="A4" zoomScale="125" zoomScaleNormal="70" zoomScalePageLayoutView="70" workbookViewId="0">
      <selection activeCell="M27" sqref="M27"/>
    </sheetView>
  </sheetViews>
  <sheetFormatPr baseColWidth="10" defaultColWidth="11" defaultRowHeight="16" x14ac:dyDescent="0.2"/>
  <cols>
    <col min="2" max="2" width="15.83203125" bestFit="1" customWidth="1"/>
    <col min="4" max="4" width="9.1640625" customWidth="1"/>
    <col min="5" max="5" width="12.5" customWidth="1"/>
    <col min="8" max="8" width="11.83203125" bestFit="1" customWidth="1"/>
    <col min="14" max="14" width="5.33203125" customWidth="1"/>
    <col min="15" max="15" width="4.33203125" customWidth="1"/>
    <col min="16" max="16" width="11.6640625" customWidth="1"/>
    <col min="17" max="18" width="12.33203125" customWidth="1"/>
    <col min="19" max="19" width="11.6640625" customWidth="1"/>
    <col min="20" max="20" width="11.1640625" customWidth="1"/>
    <col min="21" max="21" width="9.83203125" customWidth="1"/>
    <col min="22" max="22" width="11" customWidth="1"/>
    <col min="23" max="23" width="12" customWidth="1"/>
    <col min="24" max="24" width="13" customWidth="1"/>
    <col min="25" max="25" width="10.5" customWidth="1"/>
    <col min="26" max="26" width="10.6640625" customWidth="1"/>
    <col min="27" max="27" width="11" customWidth="1"/>
    <col min="28" max="28" width="12.1640625" customWidth="1"/>
    <col min="29" max="29" width="11.1640625" customWidth="1"/>
    <col min="30" max="30" width="12" customWidth="1"/>
    <col min="31" max="31" width="11.5" customWidth="1"/>
    <col min="32" max="32" width="12.83203125" customWidth="1"/>
    <col min="33" max="33" width="12.1640625" customWidth="1"/>
    <col min="34" max="34" width="10.6640625" customWidth="1"/>
    <col min="35" max="35" width="12" customWidth="1"/>
  </cols>
  <sheetData>
    <row r="1" spans="1:35" ht="20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35" x14ac:dyDescent="0.2">
      <c r="C2" s="1"/>
      <c r="D2" s="1"/>
      <c r="E2" s="1"/>
      <c r="F2" s="1"/>
      <c r="G2" s="1"/>
      <c r="H2" s="1"/>
      <c r="I2" s="1"/>
      <c r="J2" s="1"/>
      <c r="K2" s="1"/>
    </row>
    <row r="3" spans="1:35" ht="20" thickBot="1" x14ac:dyDescent="0.3">
      <c r="A3" s="182" t="s">
        <v>43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35" ht="20" thickBot="1" x14ac:dyDescent="0.3">
      <c r="A4" s="183"/>
      <c r="B4" s="183"/>
      <c r="C4" s="183"/>
      <c r="D4" s="183"/>
      <c r="E4" s="183"/>
      <c r="F4" s="184"/>
      <c r="G4" s="184"/>
      <c r="H4" s="184"/>
      <c r="I4" s="183"/>
      <c r="J4" s="183"/>
      <c r="K4" s="183"/>
      <c r="O4" s="34"/>
      <c r="P4" s="35" t="str">
        <f>B7</f>
        <v>Бурим</v>
      </c>
      <c r="Q4" s="36" t="str">
        <f>B8</f>
        <v>Кравченок</v>
      </c>
      <c r="R4" s="36" t="str">
        <f>B9</f>
        <v>Бурим</v>
      </c>
      <c r="S4" s="36" t="str">
        <f>B10</f>
        <v>Кравченок</v>
      </c>
      <c r="T4" s="36" t="str">
        <f>B11</f>
        <v>Гончаров</v>
      </c>
      <c r="U4" s="36" t="str">
        <f>B12</f>
        <v>Бурим</v>
      </c>
      <c r="V4" s="36" t="str">
        <f>B13</f>
        <v>Кравченок</v>
      </c>
      <c r="W4" s="36" t="str">
        <f>B14</f>
        <v>Гончаров</v>
      </c>
      <c r="X4" s="36" t="str">
        <f>B15</f>
        <v>Бурим</v>
      </c>
      <c r="Y4" s="36" t="str">
        <f>B16</f>
        <v>Гончаров</v>
      </c>
      <c r="Z4" s="36" t="str">
        <f>B17</f>
        <v>Бурим</v>
      </c>
      <c r="AA4" s="36" t="str">
        <f>B18</f>
        <v>Гончаров</v>
      </c>
      <c r="AB4" s="36" t="str">
        <f>B19</f>
        <v>Кравченок</v>
      </c>
      <c r="AC4" s="36" t="str">
        <f>B20</f>
        <v>Гончаров</v>
      </c>
      <c r="AD4" s="36" t="str">
        <f>B21</f>
        <v>Кравченок</v>
      </c>
      <c r="AE4" s="36" t="str">
        <f>B22</f>
        <v>Гончаров</v>
      </c>
      <c r="AF4" s="36" t="str">
        <f>B23</f>
        <v>Кравченок</v>
      </c>
      <c r="AG4" s="36" t="str">
        <f>B24</f>
        <v>Гончаров</v>
      </c>
      <c r="AH4" s="36" t="str">
        <f>B25</f>
        <v>Кравченок</v>
      </c>
      <c r="AI4" s="37" t="str">
        <f>B26</f>
        <v>Бурим</v>
      </c>
    </row>
    <row r="5" spans="1:35" x14ac:dyDescent="0.2">
      <c r="A5" s="185" t="s">
        <v>0</v>
      </c>
      <c r="B5" s="187" t="s">
        <v>1</v>
      </c>
      <c r="C5" s="189" t="s">
        <v>2</v>
      </c>
      <c r="D5" s="191" t="s">
        <v>3</v>
      </c>
      <c r="E5" s="185" t="s">
        <v>4</v>
      </c>
      <c r="F5" s="193" t="s">
        <v>5</v>
      </c>
      <c r="G5" s="194"/>
      <c r="H5" s="195"/>
      <c r="I5" s="191" t="s">
        <v>6</v>
      </c>
      <c r="J5" s="175" t="s">
        <v>7</v>
      </c>
      <c r="K5" s="176"/>
      <c r="L5" s="177" t="s">
        <v>8</v>
      </c>
      <c r="M5" s="179" t="s">
        <v>9</v>
      </c>
      <c r="O5" s="38">
        <v>1</v>
      </c>
      <c r="P5" s="44">
        <v>34.026000000000003</v>
      </c>
      <c r="Q5" s="44">
        <v>33.963999999999999</v>
      </c>
      <c r="R5" s="44">
        <v>33.686</v>
      </c>
      <c r="S5" s="44">
        <v>33.670999999999999</v>
      </c>
      <c r="T5" s="44">
        <v>34.767000000000003</v>
      </c>
      <c r="U5" s="44">
        <v>34.979999999999997</v>
      </c>
      <c r="V5" s="44">
        <v>34.738999999999997</v>
      </c>
      <c r="W5" s="44">
        <v>34.139000000000003</v>
      </c>
      <c r="X5" s="44">
        <v>33.817999999999998</v>
      </c>
      <c r="Y5" s="44">
        <v>34.625</v>
      </c>
      <c r="Z5" s="44">
        <v>33.518000000000001</v>
      </c>
      <c r="AA5" s="44">
        <v>35.448999999999998</v>
      </c>
      <c r="AB5" s="44">
        <v>33.497</v>
      </c>
      <c r="AC5" s="44">
        <v>34.017000000000003</v>
      </c>
      <c r="AD5" s="44">
        <v>32.968000000000004</v>
      </c>
      <c r="AE5" s="44">
        <v>33.645000000000003</v>
      </c>
      <c r="AF5" s="44">
        <v>33.411000000000001</v>
      </c>
      <c r="AG5" s="44">
        <v>34.170999999999999</v>
      </c>
      <c r="AH5" s="44">
        <v>34.262999999999998</v>
      </c>
      <c r="AI5" s="44">
        <v>33.479999999999997</v>
      </c>
    </row>
    <row r="6" spans="1:35" ht="31" thickBot="1" x14ac:dyDescent="0.25">
      <c r="A6" s="186"/>
      <c r="B6" s="188"/>
      <c r="C6" s="190"/>
      <c r="D6" s="192"/>
      <c r="E6" s="186"/>
      <c r="F6" s="2" t="s">
        <v>10</v>
      </c>
      <c r="G6" s="3" t="s">
        <v>11</v>
      </c>
      <c r="H6" s="4" t="s">
        <v>12</v>
      </c>
      <c r="I6" s="192"/>
      <c r="J6" s="103" t="s">
        <v>13</v>
      </c>
      <c r="K6" s="103" t="s">
        <v>14</v>
      </c>
      <c r="L6" s="178"/>
      <c r="M6" s="180"/>
      <c r="O6" s="38">
        <v>2</v>
      </c>
      <c r="P6" s="44">
        <v>33.985999999999997</v>
      </c>
      <c r="Q6" s="44">
        <v>33.789000000000001</v>
      </c>
      <c r="R6" s="44">
        <v>33.462000000000003</v>
      </c>
      <c r="S6" s="44">
        <v>33.18</v>
      </c>
      <c r="T6" s="44">
        <v>34.360999999999997</v>
      </c>
      <c r="U6" s="44">
        <v>33.21</v>
      </c>
      <c r="V6" s="44">
        <v>32.948999999999998</v>
      </c>
      <c r="W6" s="44">
        <v>33.670999999999999</v>
      </c>
      <c r="X6" s="44">
        <v>33.345999999999997</v>
      </c>
      <c r="Y6" s="44">
        <v>33.555</v>
      </c>
      <c r="Z6" s="44">
        <v>32.901000000000003</v>
      </c>
      <c r="AA6" s="44">
        <v>33.603000000000002</v>
      </c>
      <c r="AB6" s="44">
        <v>33.33</v>
      </c>
      <c r="AC6" s="44">
        <v>33.36</v>
      </c>
      <c r="AD6" s="44">
        <v>33.043999999999997</v>
      </c>
      <c r="AE6" s="44">
        <v>34.863999999999997</v>
      </c>
      <c r="AF6" s="44">
        <v>33.043999999999997</v>
      </c>
      <c r="AG6" s="44">
        <v>33.436</v>
      </c>
      <c r="AH6" s="44">
        <v>33.61</v>
      </c>
      <c r="AI6" s="44">
        <v>33.674999999999997</v>
      </c>
    </row>
    <row r="7" spans="1:35" ht="17" thickBot="1" x14ac:dyDescent="0.25">
      <c r="A7" s="6">
        <v>1</v>
      </c>
      <c r="B7" s="7" t="s">
        <v>177</v>
      </c>
      <c r="C7" s="8">
        <v>23</v>
      </c>
      <c r="D7" s="9" t="s">
        <v>226</v>
      </c>
      <c r="E7" s="10">
        <f>COUNT(P$5:P$54)</f>
        <v>25</v>
      </c>
      <c r="F7" s="11">
        <f>MIN(P5:P54)</f>
        <v>33.511000000000003</v>
      </c>
      <c r="G7" s="12">
        <f>AVERAGE(P5:P54)</f>
        <v>33.851999999999997</v>
      </c>
      <c r="H7" s="13">
        <f>G7-F7</f>
        <v>0.34099999999999397</v>
      </c>
      <c r="I7" s="14">
        <v>1.0706018518518517E-2</v>
      </c>
      <c r="J7" s="15">
        <f>I7</f>
        <v>1.0706018518518517E-2</v>
      </c>
      <c r="K7" s="16">
        <f>J7</f>
        <v>1.0706018518518517E-2</v>
      </c>
      <c r="L7" s="44" t="s">
        <v>180</v>
      </c>
      <c r="M7" s="48"/>
      <c r="O7" s="38">
        <v>3</v>
      </c>
      <c r="P7" s="44">
        <v>33.517000000000003</v>
      </c>
      <c r="Q7" s="44">
        <v>34.302</v>
      </c>
      <c r="R7" s="44">
        <v>33.17</v>
      </c>
      <c r="S7" s="44">
        <v>33.018000000000001</v>
      </c>
      <c r="T7" s="44">
        <v>34.159999999999997</v>
      </c>
      <c r="U7" s="44">
        <v>33.326999999999998</v>
      </c>
      <c r="V7" s="44">
        <v>33.155999999999999</v>
      </c>
      <c r="W7" s="44">
        <v>34.212000000000003</v>
      </c>
      <c r="X7" s="44">
        <v>33.396000000000001</v>
      </c>
      <c r="Y7" s="44">
        <v>33.322000000000003</v>
      </c>
      <c r="Z7" s="44">
        <v>32.942</v>
      </c>
      <c r="AA7" s="44">
        <v>33.366999999999997</v>
      </c>
      <c r="AB7" s="44">
        <v>33.203000000000003</v>
      </c>
      <c r="AC7" s="44">
        <v>33.177</v>
      </c>
      <c r="AD7" s="44">
        <v>32.520000000000003</v>
      </c>
      <c r="AE7" s="44">
        <v>32.834000000000003</v>
      </c>
      <c r="AF7" s="44">
        <v>33.069000000000003</v>
      </c>
      <c r="AG7" s="44">
        <v>33.630000000000003</v>
      </c>
      <c r="AH7" s="44">
        <v>33.387999999999998</v>
      </c>
      <c r="AI7" s="44">
        <v>33.015000000000001</v>
      </c>
    </row>
    <row r="8" spans="1:35" ht="17" thickBot="1" x14ac:dyDescent="0.25">
      <c r="A8" s="17">
        <v>2</v>
      </c>
      <c r="B8" s="91" t="s">
        <v>178</v>
      </c>
      <c r="C8" s="61">
        <v>69</v>
      </c>
      <c r="D8" s="20" t="s">
        <v>226</v>
      </c>
      <c r="E8" s="10">
        <f>COUNT(Q$5:Q$54)</f>
        <v>43</v>
      </c>
      <c r="F8" s="45">
        <f>MIN(Q5:Q54)</f>
        <v>32.634999999999998</v>
      </c>
      <c r="G8" s="21">
        <f>AVERAGE(Q5:Q54)</f>
        <v>33.158837209302334</v>
      </c>
      <c r="H8" s="22">
        <f>G8-F8</f>
        <v>0.52383720930233579</v>
      </c>
      <c r="I8" s="23">
        <v>2.9444444444444443E-2</v>
      </c>
      <c r="J8" s="24">
        <f t="shared" ref="J8:J17" si="0">I8-I7</f>
        <v>1.8738425925925926E-2</v>
      </c>
      <c r="K8" s="25">
        <f>J8</f>
        <v>1.8738425925925926E-2</v>
      </c>
      <c r="L8" s="44" t="s">
        <v>181</v>
      </c>
      <c r="M8" s="47"/>
      <c r="O8" s="38">
        <v>4</v>
      </c>
      <c r="P8" s="44">
        <v>33.701000000000001</v>
      </c>
      <c r="Q8" s="44">
        <v>33.076999999999998</v>
      </c>
      <c r="R8" s="44">
        <v>33.965000000000003</v>
      </c>
      <c r="S8" s="44">
        <v>32.631999999999998</v>
      </c>
      <c r="T8" s="44">
        <v>34.993000000000002</v>
      </c>
      <c r="U8" s="44">
        <v>33.015999999999998</v>
      </c>
      <c r="V8" s="44">
        <v>33.085000000000001</v>
      </c>
      <c r="W8" s="44">
        <v>33.557000000000002</v>
      </c>
      <c r="X8" s="44">
        <v>33.738999999999997</v>
      </c>
      <c r="Y8" s="44">
        <v>33.133000000000003</v>
      </c>
      <c r="Z8" s="44">
        <v>33.21</v>
      </c>
      <c r="AA8" s="44">
        <v>33.499000000000002</v>
      </c>
      <c r="AB8" s="44">
        <v>32.991</v>
      </c>
      <c r="AC8" s="44">
        <v>33.427999999999997</v>
      </c>
      <c r="AD8" s="44">
        <v>32.621000000000002</v>
      </c>
      <c r="AE8" s="44">
        <v>32.795999999999999</v>
      </c>
      <c r="AF8" s="44">
        <v>32.984999999999999</v>
      </c>
      <c r="AG8" s="44">
        <v>33.130000000000003</v>
      </c>
      <c r="AH8" s="44">
        <v>33.094999999999999</v>
      </c>
      <c r="AI8" s="44">
        <v>32.85</v>
      </c>
    </row>
    <row r="9" spans="1:35" ht="17" thickBot="1" x14ac:dyDescent="0.25">
      <c r="A9" s="17">
        <v>3</v>
      </c>
      <c r="B9" s="7" t="s">
        <v>177</v>
      </c>
      <c r="C9" s="61">
        <v>12</v>
      </c>
      <c r="D9" s="20" t="s">
        <v>226</v>
      </c>
      <c r="E9" s="10">
        <f>COUNT(R$5:R$54)</f>
        <v>28</v>
      </c>
      <c r="F9" s="26">
        <f>MIN(R5:R54)</f>
        <v>33.021999999999998</v>
      </c>
      <c r="G9" s="27">
        <f>AVERAGE(R5:R54)</f>
        <v>33.304928571428562</v>
      </c>
      <c r="H9" s="22">
        <f t="shared" ref="H9:H18" si="1">G9-F9</f>
        <v>0.2829285714285632</v>
      </c>
      <c r="I9" s="23">
        <v>4.2476851851851849E-2</v>
      </c>
      <c r="J9" s="24">
        <f t="shared" si="0"/>
        <v>1.3032407407407406E-2</v>
      </c>
      <c r="K9" s="25">
        <f>J9+K7</f>
        <v>2.3738425925925923E-2</v>
      </c>
      <c r="L9" s="44" t="s">
        <v>182</v>
      </c>
      <c r="M9" s="47"/>
      <c r="O9" s="38">
        <v>5</v>
      </c>
      <c r="P9" s="44">
        <v>33.511000000000003</v>
      </c>
      <c r="Q9" s="44">
        <v>33.119999999999997</v>
      </c>
      <c r="R9" s="44">
        <v>33.398000000000003</v>
      </c>
      <c r="S9" s="44">
        <v>32.771999999999998</v>
      </c>
      <c r="T9" s="44">
        <v>33.436999999999998</v>
      </c>
      <c r="U9" s="44">
        <v>32.767000000000003</v>
      </c>
      <c r="V9" s="44">
        <v>33.302999999999997</v>
      </c>
      <c r="W9" s="44">
        <v>33.543999999999997</v>
      </c>
      <c r="X9" s="44">
        <v>33.200000000000003</v>
      </c>
      <c r="Y9" s="44">
        <v>33.590000000000003</v>
      </c>
      <c r="Z9" s="44">
        <v>32.741999999999997</v>
      </c>
      <c r="AA9" s="44">
        <v>33.241999999999997</v>
      </c>
      <c r="AB9" s="44">
        <v>32.963999999999999</v>
      </c>
      <c r="AC9" s="44">
        <v>33.027999999999999</v>
      </c>
      <c r="AD9" s="44">
        <v>32.585000000000001</v>
      </c>
      <c r="AE9" s="44">
        <v>32.737000000000002</v>
      </c>
      <c r="AF9" s="44">
        <v>33.167999999999999</v>
      </c>
      <c r="AG9" s="44">
        <v>32.707999999999998</v>
      </c>
      <c r="AH9" s="44">
        <v>32.816000000000003</v>
      </c>
      <c r="AI9" s="44">
        <v>32.865000000000002</v>
      </c>
    </row>
    <row r="10" spans="1:35" ht="17" thickBot="1" x14ac:dyDescent="0.25">
      <c r="A10" s="17">
        <v>4</v>
      </c>
      <c r="B10" s="7" t="s">
        <v>178</v>
      </c>
      <c r="C10" s="61">
        <v>38</v>
      </c>
      <c r="D10" s="20" t="s">
        <v>226</v>
      </c>
      <c r="E10" s="10">
        <f>COUNT(S$5:S$54)</f>
        <v>50</v>
      </c>
      <c r="F10" s="28">
        <f>MIN(S5:S54)</f>
        <v>32.5</v>
      </c>
      <c r="G10" s="27">
        <f>AVERAGE(S5:S54)</f>
        <v>32.85698</v>
      </c>
      <c r="H10" s="22">
        <f t="shared" si="1"/>
        <v>0.35698000000000008</v>
      </c>
      <c r="I10" s="23">
        <v>6.6041666666666665E-2</v>
      </c>
      <c r="J10" s="58">
        <f t="shared" si="0"/>
        <v>2.3564814814814816E-2</v>
      </c>
      <c r="K10" s="25">
        <f>J10+K8</f>
        <v>4.2303240740740738E-2</v>
      </c>
      <c r="L10" s="44" t="s">
        <v>183</v>
      </c>
      <c r="M10" s="47"/>
      <c r="O10" s="38">
        <v>6</v>
      </c>
      <c r="P10" s="44">
        <v>33.530999999999999</v>
      </c>
      <c r="Q10" s="44">
        <v>33.482999999999997</v>
      </c>
      <c r="R10" s="44">
        <v>33.143000000000001</v>
      </c>
      <c r="S10" s="44">
        <v>32.755000000000003</v>
      </c>
      <c r="T10" s="44">
        <v>33.853999999999999</v>
      </c>
      <c r="U10" s="44">
        <v>32.822000000000003</v>
      </c>
      <c r="V10" s="44">
        <v>32.921999999999997</v>
      </c>
      <c r="W10" s="44">
        <v>33.85</v>
      </c>
      <c r="X10" s="44">
        <v>33.314</v>
      </c>
      <c r="Y10" s="44">
        <v>33.451999999999998</v>
      </c>
      <c r="Z10" s="44">
        <v>32.848999999999997</v>
      </c>
      <c r="AA10" s="44">
        <v>33.584000000000003</v>
      </c>
      <c r="AB10" s="44">
        <v>33.558999999999997</v>
      </c>
      <c r="AC10" s="44">
        <v>33.158999999999999</v>
      </c>
      <c r="AD10" s="44">
        <v>32.512999999999998</v>
      </c>
      <c r="AE10" s="44">
        <v>32.75</v>
      </c>
      <c r="AF10" s="44">
        <v>32.835999999999999</v>
      </c>
      <c r="AG10" s="44">
        <v>32.784999999999997</v>
      </c>
      <c r="AH10" s="44">
        <v>32.615000000000002</v>
      </c>
      <c r="AI10" s="44">
        <v>32.811</v>
      </c>
    </row>
    <row r="11" spans="1:35" ht="17" thickBot="1" x14ac:dyDescent="0.25">
      <c r="A11" s="17">
        <v>5</v>
      </c>
      <c r="B11" s="91" t="s">
        <v>179</v>
      </c>
      <c r="C11" s="29" t="s">
        <v>223</v>
      </c>
      <c r="D11" s="20" t="s">
        <v>226</v>
      </c>
      <c r="E11" s="10">
        <f>COUNT(T$5:T$54)</f>
        <v>29</v>
      </c>
      <c r="F11" s="99">
        <f>MIN(T5:T54)</f>
        <v>33.161000000000001</v>
      </c>
      <c r="G11" s="27">
        <f>AVERAGE(T5:T54)</f>
        <v>33.751275862068965</v>
      </c>
      <c r="H11" s="22">
        <f t="shared" si="1"/>
        <v>0.59027586206896387</v>
      </c>
      <c r="I11" s="23">
        <v>7.9178240740740743E-2</v>
      </c>
      <c r="J11" s="24">
        <f t="shared" si="0"/>
        <v>1.3136574074074078E-2</v>
      </c>
      <c r="K11" s="25">
        <f>J11</f>
        <v>1.3136574074074078E-2</v>
      </c>
      <c r="L11" s="44" t="s">
        <v>184</v>
      </c>
      <c r="M11" s="47"/>
      <c r="O11" s="38">
        <v>7</v>
      </c>
      <c r="P11" s="44">
        <v>33.780999999999999</v>
      </c>
      <c r="Q11" s="44">
        <v>33.548999999999999</v>
      </c>
      <c r="R11" s="44">
        <v>33.241</v>
      </c>
      <c r="S11" s="44">
        <v>32.78</v>
      </c>
      <c r="T11" s="44">
        <v>34.292000000000002</v>
      </c>
      <c r="U11" s="44">
        <v>32.972000000000001</v>
      </c>
      <c r="V11" s="44">
        <v>32.856000000000002</v>
      </c>
      <c r="W11" s="44">
        <v>33.270000000000003</v>
      </c>
      <c r="X11" s="44">
        <v>33.319000000000003</v>
      </c>
      <c r="Y11" s="44">
        <v>33.191000000000003</v>
      </c>
      <c r="Z11" s="44">
        <v>32.664000000000001</v>
      </c>
      <c r="AA11" s="44">
        <v>33.338000000000001</v>
      </c>
      <c r="AB11" s="44">
        <v>32.948999999999998</v>
      </c>
      <c r="AC11" s="44">
        <v>32.914000000000001</v>
      </c>
      <c r="AD11" s="44">
        <v>32.494999999999997</v>
      </c>
      <c r="AE11" s="44">
        <v>32.912999999999997</v>
      </c>
      <c r="AF11" s="44">
        <v>32.862000000000002</v>
      </c>
      <c r="AG11" s="44">
        <v>33.051000000000002</v>
      </c>
      <c r="AH11" s="44">
        <v>32.567</v>
      </c>
      <c r="AI11" s="44">
        <v>32.673999999999999</v>
      </c>
    </row>
    <row r="12" spans="1:35" ht="17" thickBot="1" x14ac:dyDescent="0.25">
      <c r="A12" s="17">
        <v>6</v>
      </c>
      <c r="B12" s="7" t="s">
        <v>177</v>
      </c>
      <c r="C12" s="61">
        <v>24</v>
      </c>
      <c r="D12" s="20" t="s">
        <v>226</v>
      </c>
      <c r="E12" s="10">
        <f>COUNT(U$5:U$54)</f>
        <v>45</v>
      </c>
      <c r="F12" s="45">
        <f>MIN(U5:U54)</f>
        <v>32.755000000000003</v>
      </c>
      <c r="G12" s="21">
        <f>AVERAGE(U5:U54)</f>
        <v>33.013911111111113</v>
      </c>
      <c r="H12" s="22">
        <f t="shared" si="1"/>
        <v>0.25891111111111087</v>
      </c>
      <c r="I12" s="23">
        <v>9.8553240740740747E-2</v>
      </c>
      <c r="J12" s="24">
        <f t="shared" si="0"/>
        <v>1.9375000000000003E-2</v>
      </c>
      <c r="K12" s="25">
        <f t="shared" ref="K12:K15" si="2">J12+K9</f>
        <v>4.311342592592593E-2</v>
      </c>
      <c r="L12" s="44" t="s">
        <v>185</v>
      </c>
      <c r="M12" s="47" t="s">
        <v>186</v>
      </c>
      <c r="O12" s="38">
        <v>8</v>
      </c>
      <c r="P12" s="44">
        <v>33.649000000000001</v>
      </c>
      <c r="Q12" s="44">
        <v>33.427</v>
      </c>
      <c r="R12" s="44">
        <v>33.18</v>
      </c>
      <c r="S12" s="44">
        <v>32.933999999999997</v>
      </c>
      <c r="T12" s="44">
        <v>33.42</v>
      </c>
      <c r="U12" s="44">
        <v>32.823999999999998</v>
      </c>
      <c r="V12" s="44">
        <v>32.887</v>
      </c>
      <c r="W12" s="44">
        <v>33.457999999999998</v>
      </c>
      <c r="X12" s="44">
        <v>33.170999999999999</v>
      </c>
      <c r="Y12" s="44">
        <v>33.354999999999997</v>
      </c>
      <c r="Z12" s="44">
        <v>32.853000000000002</v>
      </c>
      <c r="AA12" s="44">
        <v>34.326999999999998</v>
      </c>
      <c r="AB12" s="44">
        <v>33.021000000000001</v>
      </c>
      <c r="AC12" s="44">
        <v>33.14</v>
      </c>
      <c r="AD12" s="44">
        <v>32.548999999999999</v>
      </c>
      <c r="AE12" s="44">
        <v>32.805999999999997</v>
      </c>
      <c r="AF12" s="44">
        <v>32.651000000000003</v>
      </c>
      <c r="AG12" s="44">
        <v>32.981000000000002</v>
      </c>
      <c r="AH12" s="44">
        <v>32.493000000000002</v>
      </c>
      <c r="AI12" s="44">
        <v>32.472999999999999</v>
      </c>
    </row>
    <row r="13" spans="1:35" ht="17" thickBot="1" x14ac:dyDescent="0.25">
      <c r="A13" s="17">
        <v>7</v>
      </c>
      <c r="B13" s="7" t="s">
        <v>178</v>
      </c>
      <c r="C13" s="61">
        <v>87</v>
      </c>
      <c r="D13" s="20" t="s">
        <v>226</v>
      </c>
      <c r="E13" s="10">
        <f>COUNT(V$5:V$54)</f>
        <v>36</v>
      </c>
      <c r="F13" s="26">
        <f>MIN(V5:V54)</f>
        <v>32.448</v>
      </c>
      <c r="G13" s="27">
        <f>AVERAGE(V5:V54)</f>
        <v>32.89563888888889</v>
      </c>
      <c r="H13" s="22">
        <f t="shared" si="1"/>
        <v>0.44763888888888914</v>
      </c>
      <c r="I13" s="23">
        <v>0.11491898148148148</v>
      </c>
      <c r="J13" s="24">
        <f t="shared" si="0"/>
        <v>1.6365740740740736E-2</v>
      </c>
      <c r="K13" s="25">
        <f t="shared" si="2"/>
        <v>5.8668981481481475E-2</v>
      </c>
      <c r="L13" s="44" t="s">
        <v>187</v>
      </c>
      <c r="M13" s="47"/>
      <c r="O13" s="38">
        <v>9</v>
      </c>
      <c r="P13" s="44">
        <v>33.621000000000002</v>
      </c>
      <c r="Q13" s="44">
        <v>33.29</v>
      </c>
      <c r="R13" s="44">
        <v>33.695</v>
      </c>
      <c r="S13" s="44">
        <v>32.808999999999997</v>
      </c>
      <c r="T13" s="44">
        <v>34.073</v>
      </c>
      <c r="U13" s="44">
        <v>32.954999999999998</v>
      </c>
      <c r="V13" s="44">
        <v>32.537999999999997</v>
      </c>
      <c r="W13" s="44">
        <v>33.398000000000003</v>
      </c>
      <c r="X13" s="44">
        <v>33.161000000000001</v>
      </c>
      <c r="Y13" s="44">
        <v>33.195999999999998</v>
      </c>
      <c r="Z13" s="44">
        <v>32.737000000000002</v>
      </c>
      <c r="AA13" s="44">
        <v>33.741999999999997</v>
      </c>
      <c r="AB13" s="44">
        <v>32.850999999999999</v>
      </c>
      <c r="AC13" s="44">
        <v>33.164000000000001</v>
      </c>
      <c r="AD13" s="44">
        <v>32.246000000000002</v>
      </c>
      <c r="AE13" s="44">
        <v>33.006</v>
      </c>
      <c r="AF13" s="44">
        <v>32.884999999999998</v>
      </c>
      <c r="AG13" s="44">
        <v>33.149000000000001</v>
      </c>
      <c r="AH13" s="44">
        <v>32.423999999999999</v>
      </c>
      <c r="AI13" s="44">
        <v>32.511000000000003</v>
      </c>
    </row>
    <row r="14" spans="1:35" ht="17" thickBot="1" x14ac:dyDescent="0.25">
      <c r="A14" s="17">
        <v>8</v>
      </c>
      <c r="B14" s="91" t="s">
        <v>179</v>
      </c>
      <c r="C14" s="61">
        <v>91</v>
      </c>
      <c r="D14" s="20" t="s">
        <v>226</v>
      </c>
      <c r="E14" s="10">
        <f>COUNT(W$5:W$54)</f>
        <v>28</v>
      </c>
      <c r="F14" s="100">
        <f>MIN(W5:W54)</f>
        <v>32.911999999999999</v>
      </c>
      <c r="G14" s="27">
        <f>AVERAGE(W5:W54)</f>
        <v>33.449678571428578</v>
      </c>
      <c r="H14" s="22">
        <f t="shared" si="1"/>
        <v>0.53767857142857878</v>
      </c>
      <c r="I14" s="23">
        <v>0.1279976851851852</v>
      </c>
      <c r="J14" s="24">
        <f t="shared" si="0"/>
        <v>1.3078703703703717E-2</v>
      </c>
      <c r="K14" s="25">
        <f t="shared" si="2"/>
        <v>2.6215277777777796E-2</v>
      </c>
      <c r="L14" s="44" t="s">
        <v>188</v>
      </c>
      <c r="M14" s="47"/>
      <c r="O14" s="38">
        <v>10</v>
      </c>
      <c r="P14" s="44">
        <v>33.606999999999999</v>
      </c>
      <c r="Q14" s="44">
        <v>33.210999999999999</v>
      </c>
      <c r="R14" s="44">
        <v>33.241999999999997</v>
      </c>
      <c r="S14" s="44">
        <v>32.890999999999998</v>
      </c>
      <c r="T14" s="44">
        <v>33.649000000000001</v>
      </c>
      <c r="U14" s="44">
        <v>32.924999999999997</v>
      </c>
      <c r="V14" s="44">
        <v>32.918999999999997</v>
      </c>
      <c r="W14" s="44">
        <v>33.259</v>
      </c>
      <c r="X14" s="44">
        <v>33.090000000000003</v>
      </c>
      <c r="Y14" s="44">
        <v>34.442999999999998</v>
      </c>
      <c r="Z14" s="44">
        <v>32.701000000000001</v>
      </c>
      <c r="AA14" s="44">
        <v>33.234000000000002</v>
      </c>
      <c r="AB14" s="44">
        <v>32.938000000000002</v>
      </c>
      <c r="AC14" s="44">
        <v>32.985999999999997</v>
      </c>
      <c r="AD14" s="44">
        <v>32.363</v>
      </c>
      <c r="AE14" s="44">
        <v>34.595999999999997</v>
      </c>
      <c r="AF14" s="44">
        <v>33.115000000000002</v>
      </c>
      <c r="AG14" s="44">
        <v>33.478999999999999</v>
      </c>
      <c r="AH14" s="44">
        <v>32.354999999999997</v>
      </c>
      <c r="AI14" s="44">
        <v>32.845999999999997</v>
      </c>
    </row>
    <row r="15" spans="1:35" ht="17" thickBot="1" x14ac:dyDescent="0.25">
      <c r="A15" s="17">
        <v>9</v>
      </c>
      <c r="B15" s="7" t="s">
        <v>177</v>
      </c>
      <c r="C15" s="61">
        <v>12</v>
      </c>
      <c r="D15" s="20" t="s">
        <v>226</v>
      </c>
      <c r="E15" s="10">
        <f>COUNT(X$5:X$54)</f>
        <v>32</v>
      </c>
      <c r="F15" s="28">
        <f>MIN(X5:X54)</f>
        <v>32.956000000000003</v>
      </c>
      <c r="G15" s="27">
        <f>AVERAGE(X5:X54)</f>
        <v>33.1796875</v>
      </c>
      <c r="H15" s="22">
        <f t="shared" si="1"/>
        <v>0.22368749999999693</v>
      </c>
      <c r="I15" s="23">
        <v>0.14259259259259258</v>
      </c>
      <c r="J15" s="24">
        <f t="shared" si="0"/>
        <v>1.4594907407407376E-2</v>
      </c>
      <c r="K15" s="25">
        <f t="shared" si="2"/>
        <v>5.7708333333333306E-2</v>
      </c>
      <c r="L15" s="44" t="s">
        <v>189</v>
      </c>
      <c r="M15" s="47"/>
      <c r="O15" s="38">
        <v>11</v>
      </c>
      <c r="P15" s="44">
        <v>33.601999999999997</v>
      </c>
      <c r="Q15" s="44">
        <v>33.036999999999999</v>
      </c>
      <c r="R15" s="44">
        <v>33.529000000000003</v>
      </c>
      <c r="S15" s="44">
        <v>32.76</v>
      </c>
      <c r="T15" s="44">
        <v>33.557000000000002</v>
      </c>
      <c r="U15" s="44">
        <v>32.856000000000002</v>
      </c>
      <c r="V15" s="44">
        <v>32.646999999999998</v>
      </c>
      <c r="W15" s="44">
        <v>33.302</v>
      </c>
      <c r="X15" s="44">
        <v>33.055</v>
      </c>
      <c r="Y15" s="44">
        <v>33.326999999999998</v>
      </c>
      <c r="Z15" s="44">
        <v>32.654000000000003</v>
      </c>
      <c r="AA15" s="44">
        <v>32.982999999999997</v>
      </c>
      <c r="AB15" s="44">
        <v>33.042999999999999</v>
      </c>
      <c r="AC15" s="44">
        <v>33.125</v>
      </c>
      <c r="AD15" s="44">
        <v>32.298999999999999</v>
      </c>
      <c r="AE15" s="44">
        <v>32.868000000000002</v>
      </c>
      <c r="AF15" s="44">
        <v>33.098999999999997</v>
      </c>
      <c r="AG15" s="44">
        <v>33.281999999999996</v>
      </c>
      <c r="AH15" s="44">
        <v>32.673000000000002</v>
      </c>
      <c r="AI15" s="44">
        <v>32.762999999999998</v>
      </c>
    </row>
    <row r="16" spans="1:35" ht="17" thickBot="1" x14ac:dyDescent="0.25">
      <c r="A16" s="17">
        <v>10</v>
      </c>
      <c r="B16" s="7" t="s">
        <v>179</v>
      </c>
      <c r="C16" s="61">
        <v>37</v>
      </c>
      <c r="D16" s="20" t="s">
        <v>226</v>
      </c>
      <c r="E16" s="10">
        <f>COUNT(Y$5:Y$54)</f>
        <v>32</v>
      </c>
      <c r="F16" s="28">
        <f>MIN(Y5:Y54)</f>
        <v>32.963999999999999</v>
      </c>
      <c r="G16" s="27">
        <f>AVERAGE(Y5:Y54)</f>
        <v>33.440375000000003</v>
      </c>
      <c r="H16" s="22">
        <f t="shared" si="1"/>
        <v>0.47637500000000443</v>
      </c>
      <c r="I16" s="23">
        <v>0.15716435185185185</v>
      </c>
      <c r="J16" s="24">
        <f t="shared" si="0"/>
        <v>1.457175925925927E-2</v>
      </c>
      <c r="K16" s="25">
        <f>J16+K14</f>
        <v>4.0787037037037066E-2</v>
      </c>
      <c r="L16" s="44" t="s">
        <v>190</v>
      </c>
      <c r="M16" s="49"/>
      <c r="O16" s="38">
        <v>12</v>
      </c>
      <c r="P16" s="44">
        <v>33.808</v>
      </c>
      <c r="Q16" s="44">
        <v>33.533000000000001</v>
      </c>
      <c r="R16" s="44">
        <v>33.396000000000001</v>
      </c>
      <c r="S16" s="44">
        <v>32.712000000000003</v>
      </c>
      <c r="T16" s="44">
        <v>33.682000000000002</v>
      </c>
      <c r="U16" s="44">
        <v>32.927999999999997</v>
      </c>
      <c r="V16" s="44">
        <v>33.366999999999997</v>
      </c>
      <c r="W16" s="44">
        <v>33.581000000000003</v>
      </c>
      <c r="X16" s="44">
        <v>33.085999999999999</v>
      </c>
      <c r="Y16" s="44">
        <v>33.195999999999998</v>
      </c>
      <c r="Z16" s="44">
        <v>32.734999999999999</v>
      </c>
      <c r="AA16" s="44">
        <v>33.345999999999997</v>
      </c>
      <c r="AB16" s="44">
        <v>33.173000000000002</v>
      </c>
      <c r="AC16" s="44">
        <v>33.168999999999997</v>
      </c>
      <c r="AD16" s="44">
        <v>35.908000000000001</v>
      </c>
      <c r="AE16" s="44">
        <v>32.622999999999998</v>
      </c>
      <c r="AF16" s="44">
        <v>32.83</v>
      </c>
      <c r="AG16" s="44">
        <v>32.953000000000003</v>
      </c>
      <c r="AH16" s="44">
        <v>32.685000000000002</v>
      </c>
      <c r="AI16" s="44">
        <v>33.593000000000004</v>
      </c>
    </row>
    <row r="17" spans="1:35" ht="17" thickBot="1" x14ac:dyDescent="0.25">
      <c r="A17" s="17">
        <v>11</v>
      </c>
      <c r="B17" s="91" t="s">
        <v>177</v>
      </c>
      <c r="C17" s="61">
        <v>69</v>
      </c>
      <c r="D17" s="20" t="s">
        <v>226</v>
      </c>
      <c r="E17" s="10">
        <f>COUNT(Z$5:Z$54)</f>
        <v>47</v>
      </c>
      <c r="F17" s="106">
        <f>MIN(Z5:Z54)</f>
        <v>32.432000000000002</v>
      </c>
      <c r="G17" s="27">
        <f>AVERAGE(Z5:Z54)</f>
        <v>32.855319148936175</v>
      </c>
      <c r="H17" s="22">
        <f t="shared" si="1"/>
        <v>0.42331914893617295</v>
      </c>
      <c r="I17" s="23">
        <v>0.1772222222222222</v>
      </c>
      <c r="J17" s="24">
        <f t="shared" si="0"/>
        <v>2.0057870370370351E-2</v>
      </c>
      <c r="K17" s="25">
        <f>J17+K15</f>
        <v>7.7766203703703657E-2</v>
      </c>
      <c r="L17" s="44" t="s">
        <v>191</v>
      </c>
      <c r="M17" s="49"/>
      <c r="O17" s="38">
        <v>13</v>
      </c>
      <c r="P17" s="44">
        <v>33.767000000000003</v>
      </c>
      <c r="Q17" s="44">
        <v>33.307000000000002</v>
      </c>
      <c r="R17" s="44">
        <v>33.021999999999998</v>
      </c>
      <c r="S17" s="44">
        <v>33.180999999999997</v>
      </c>
      <c r="T17" s="44">
        <v>34.457999999999998</v>
      </c>
      <c r="U17" s="44">
        <v>33.073</v>
      </c>
      <c r="V17" s="44">
        <v>33.031999999999996</v>
      </c>
      <c r="W17" s="44">
        <v>33.517000000000003</v>
      </c>
      <c r="X17" s="44">
        <v>32.956000000000003</v>
      </c>
      <c r="Y17" s="44">
        <v>33.445999999999998</v>
      </c>
      <c r="Z17" s="44">
        <v>32.674999999999997</v>
      </c>
      <c r="AA17" s="44">
        <v>33.107999999999997</v>
      </c>
      <c r="AB17" s="44">
        <v>33.124000000000002</v>
      </c>
      <c r="AC17" s="44">
        <v>33.159999999999997</v>
      </c>
      <c r="AD17" s="44">
        <v>32.671999999999997</v>
      </c>
      <c r="AE17" s="44">
        <v>32.848999999999997</v>
      </c>
      <c r="AF17" s="44">
        <v>32.767000000000003</v>
      </c>
      <c r="AG17" s="44">
        <v>33.549999999999997</v>
      </c>
      <c r="AH17" s="44">
        <v>32.673999999999999</v>
      </c>
      <c r="AI17" s="44">
        <v>33.158999999999999</v>
      </c>
    </row>
    <row r="18" spans="1:35" ht="17" thickBot="1" x14ac:dyDescent="0.25">
      <c r="A18" s="17">
        <v>12</v>
      </c>
      <c r="B18" s="7" t="s">
        <v>179</v>
      </c>
      <c r="C18" s="61">
        <v>23</v>
      </c>
      <c r="D18" s="20" t="s">
        <v>226</v>
      </c>
      <c r="E18" s="10">
        <f>COUNT(AA$5:AA$54)</f>
        <v>26</v>
      </c>
      <c r="F18" s="28">
        <f>MIN(AA5:AA54)</f>
        <v>32.978000000000002</v>
      </c>
      <c r="G18" s="27">
        <f>AVERAGE(AA5:AA54)</f>
        <v>33.454461538461537</v>
      </c>
      <c r="H18" s="22">
        <f t="shared" si="1"/>
        <v>0.47646153846153538</v>
      </c>
      <c r="I18" s="62">
        <v>0.18947916666666667</v>
      </c>
      <c r="J18" s="63">
        <f>I18-I17</f>
        <v>1.2256944444444473E-2</v>
      </c>
      <c r="K18" s="25">
        <f>J18+K16</f>
        <v>5.3043981481481539E-2</v>
      </c>
      <c r="L18" s="44" t="s">
        <v>192</v>
      </c>
      <c r="M18" s="49"/>
      <c r="O18" s="38">
        <v>14</v>
      </c>
      <c r="P18" s="44">
        <v>33.758000000000003</v>
      </c>
      <c r="Q18" s="44">
        <v>33.045000000000002</v>
      </c>
      <c r="R18" s="44">
        <v>33.308999999999997</v>
      </c>
      <c r="S18" s="44">
        <v>32.896000000000001</v>
      </c>
      <c r="T18" s="44">
        <v>33.948999999999998</v>
      </c>
      <c r="U18" s="44">
        <v>32.914999999999999</v>
      </c>
      <c r="V18" s="44">
        <v>32.697000000000003</v>
      </c>
      <c r="W18" s="44">
        <v>33.634</v>
      </c>
      <c r="X18" s="44">
        <v>32.997</v>
      </c>
      <c r="Y18" s="44">
        <v>33.18</v>
      </c>
      <c r="Z18" s="44">
        <v>32.893999999999998</v>
      </c>
      <c r="AA18" s="44">
        <v>33.122</v>
      </c>
      <c r="AB18" s="44">
        <v>32.853000000000002</v>
      </c>
      <c r="AC18" s="44">
        <v>32.863</v>
      </c>
      <c r="AD18" s="44">
        <v>32.715000000000003</v>
      </c>
      <c r="AE18" s="44">
        <v>32.762999999999998</v>
      </c>
      <c r="AF18" s="44">
        <v>32.853000000000002</v>
      </c>
      <c r="AG18" s="44">
        <v>33.073</v>
      </c>
      <c r="AH18" s="44">
        <v>32.540999999999997</v>
      </c>
      <c r="AI18" s="44">
        <v>32.71</v>
      </c>
    </row>
    <row r="19" spans="1:35" ht="17" thickBot="1" x14ac:dyDescent="0.25">
      <c r="A19" s="17">
        <v>13</v>
      </c>
      <c r="B19" s="7" t="s">
        <v>178</v>
      </c>
      <c r="C19" s="61">
        <v>21</v>
      </c>
      <c r="D19" s="20" t="s">
        <v>226</v>
      </c>
      <c r="E19" s="10">
        <f>COUNT(AB$5:AB$54)</f>
        <v>32</v>
      </c>
      <c r="F19" s="28">
        <f>MIN(AB5:AB54)</f>
        <v>32.61</v>
      </c>
      <c r="G19" s="27">
        <f>AVERAGE(AB5:AB54)</f>
        <v>33.041593750000004</v>
      </c>
      <c r="H19" s="22">
        <f>G19-F19</f>
        <v>0.43159375000000466</v>
      </c>
      <c r="I19" s="62">
        <v>0.20392361111111112</v>
      </c>
      <c r="J19" s="63">
        <f t="shared" ref="J19:J26" si="3">I19-I18</f>
        <v>1.4444444444444454E-2</v>
      </c>
      <c r="K19" s="25">
        <f>J19+K13</f>
        <v>7.3113425925925929E-2</v>
      </c>
      <c r="L19" s="44" t="s">
        <v>193</v>
      </c>
      <c r="M19" s="49"/>
      <c r="O19" s="38">
        <v>15</v>
      </c>
      <c r="P19" s="44">
        <v>34.953000000000003</v>
      </c>
      <c r="Q19" s="44">
        <v>33.027000000000001</v>
      </c>
      <c r="R19" s="44">
        <v>33.213999999999999</v>
      </c>
      <c r="S19" s="44">
        <v>32.5</v>
      </c>
      <c r="T19" s="44">
        <v>33.295000000000002</v>
      </c>
      <c r="U19" s="44">
        <v>32.953000000000003</v>
      </c>
      <c r="V19" s="44">
        <v>33.256999999999998</v>
      </c>
      <c r="W19" s="44">
        <v>33.316000000000003</v>
      </c>
      <c r="X19" s="44">
        <v>33.177999999999997</v>
      </c>
      <c r="Y19" s="44">
        <v>33.195</v>
      </c>
      <c r="Z19" s="44">
        <v>32.804000000000002</v>
      </c>
      <c r="AA19" s="44">
        <v>33.173000000000002</v>
      </c>
      <c r="AB19" s="44">
        <v>33.081000000000003</v>
      </c>
      <c r="AC19" s="44">
        <v>32.96</v>
      </c>
      <c r="AD19" s="44">
        <v>32.322000000000003</v>
      </c>
      <c r="AE19" s="44">
        <v>32.753999999999998</v>
      </c>
      <c r="AF19" s="44">
        <v>32.658000000000001</v>
      </c>
      <c r="AG19" s="44">
        <v>32.881</v>
      </c>
      <c r="AH19" s="44">
        <v>32.878999999999998</v>
      </c>
      <c r="AI19" s="44">
        <v>32.524999999999999</v>
      </c>
    </row>
    <row r="20" spans="1:35" ht="17" thickBot="1" x14ac:dyDescent="0.25">
      <c r="A20" s="17">
        <v>14</v>
      </c>
      <c r="B20" s="91" t="s">
        <v>179</v>
      </c>
      <c r="C20" s="61">
        <v>38</v>
      </c>
      <c r="D20" s="20" t="s">
        <v>226</v>
      </c>
      <c r="E20" s="10">
        <f>COUNT(AC$5:AC$54)</f>
        <v>30</v>
      </c>
      <c r="F20" s="28">
        <f>MIN(AC5:AC54)</f>
        <v>32.792000000000002</v>
      </c>
      <c r="G20" s="27">
        <f>AVERAGE(AC5:AC54)</f>
        <v>33.144866666666665</v>
      </c>
      <c r="H20" s="22">
        <f t="shared" ref="H20:H26" si="4">G20-F20</f>
        <v>0.35286666666666378</v>
      </c>
      <c r="I20" s="62">
        <v>0.21760416666666668</v>
      </c>
      <c r="J20" s="63">
        <f t="shared" si="3"/>
        <v>1.3680555555555557E-2</v>
      </c>
      <c r="K20" s="25">
        <f t="shared" ref="K20:K25" si="5">J20+K18</f>
        <v>6.6724537037037096E-2</v>
      </c>
      <c r="L20" s="44" t="s">
        <v>194</v>
      </c>
      <c r="M20" s="49"/>
      <c r="O20" s="38">
        <v>16</v>
      </c>
      <c r="P20" s="44">
        <v>34.115000000000002</v>
      </c>
      <c r="Q20" s="44">
        <v>33.152000000000001</v>
      </c>
      <c r="R20" s="44">
        <v>33.396000000000001</v>
      </c>
      <c r="S20" s="44">
        <v>33.654000000000003</v>
      </c>
      <c r="T20" s="44">
        <v>33.884999999999998</v>
      </c>
      <c r="U20" s="44">
        <v>33.06</v>
      </c>
      <c r="V20" s="44">
        <v>32.722000000000001</v>
      </c>
      <c r="W20" s="44">
        <v>32.911999999999999</v>
      </c>
      <c r="X20" s="44">
        <v>33.030999999999999</v>
      </c>
      <c r="Y20" s="44">
        <v>32.963999999999999</v>
      </c>
      <c r="Z20" s="44">
        <v>33.113999999999997</v>
      </c>
      <c r="AA20" s="44">
        <v>33.161000000000001</v>
      </c>
      <c r="AB20" s="44">
        <v>32.993000000000002</v>
      </c>
      <c r="AC20" s="44">
        <v>32.929000000000002</v>
      </c>
      <c r="AD20" s="44">
        <v>32.341000000000001</v>
      </c>
      <c r="AE20" s="44">
        <v>32.926000000000002</v>
      </c>
      <c r="AF20" s="44">
        <v>32.820999999999998</v>
      </c>
      <c r="AG20" s="44">
        <v>33.152000000000001</v>
      </c>
      <c r="AH20" s="44">
        <v>33.026000000000003</v>
      </c>
      <c r="AI20" s="44">
        <v>32.749000000000002</v>
      </c>
    </row>
    <row r="21" spans="1:35" ht="17" thickBot="1" x14ac:dyDescent="0.25">
      <c r="A21" s="17">
        <v>15</v>
      </c>
      <c r="B21" s="7" t="s">
        <v>178</v>
      </c>
      <c r="C21" s="61">
        <v>87</v>
      </c>
      <c r="D21" s="20" t="s">
        <v>226</v>
      </c>
      <c r="E21" s="10">
        <f>COUNT(AD$5:AD$54)</f>
        <v>32</v>
      </c>
      <c r="F21" s="106">
        <f>MIN(AD5:AD54)</f>
        <v>32.246000000000002</v>
      </c>
      <c r="G21" s="27">
        <f>AVERAGE(AD5:AD54)</f>
        <v>32.63221875</v>
      </c>
      <c r="H21" s="22">
        <f t="shared" si="4"/>
        <v>0.38621874999999761</v>
      </c>
      <c r="I21" s="62">
        <v>0.23186342592592593</v>
      </c>
      <c r="J21" s="63">
        <f t="shared" si="3"/>
        <v>1.4259259259259249E-2</v>
      </c>
      <c r="K21" s="25">
        <f t="shared" si="5"/>
        <v>8.7372685185185178E-2</v>
      </c>
      <c r="L21" s="44" t="s">
        <v>195</v>
      </c>
      <c r="M21" s="47"/>
      <c r="O21" s="38">
        <v>17</v>
      </c>
      <c r="P21" s="44">
        <v>33.969000000000001</v>
      </c>
      <c r="Q21" s="44">
        <v>33.067999999999998</v>
      </c>
      <c r="R21" s="44">
        <v>33.252000000000002</v>
      </c>
      <c r="S21" s="44">
        <v>33.014000000000003</v>
      </c>
      <c r="T21" s="44">
        <v>33.337000000000003</v>
      </c>
      <c r="U21" s="44">
        <v>32.786999999999999</v>
      </c>
      <c r="V21" s="44">
        <v>32.722000000000001</v>
      </c>
      <c r="W21" s="44">
        <v>33.298999999999999</v>
      </c>
      <c r="X21" s="44">
        <v>32.959000000000003</v>
      </c>
      <c r="Y21" s="44">
        <v>33.234000000000002</v>
      </c>
      <c r="Z21" s="44">
        <v>32.896000000000001</v>
      </c>
      <c r="AA21" s="44">
        <v>33.293999999999997</v>
      </c>
      <c r="AB21" s="44">
        <v>32.887999999999998</v>
      </c>
      <c r="AC21" s="44">
        <v>32.878</v>
      </c>
      <c r="AD21" s="44">
        <v>32.311999999999998</v>
      </c>
      <c r="AE21" s="44">
        <v>32.750999999999998</v>
      </c>
      <c r="AF21" s="44">
        <v>32.563000000000002</v>
      </c>
      <c r="AG21" s="44">
        <v>33.299999999999997</v>
      </c>
      <c r="AH21" s="44">
        <v>32.661999999999999</v>
      </c>
      <c r="AI21" s="44">
        <v>32.493000000000002</v>
      </c>
    </row>
    <row r="22" spans="1:35" ht="17" thickBot="1" x14ac:dyDescent="0.25">
      <c r="A22" s="17">
        <v>16</v>
      </c>
      <c r="B22" s="7" t="s">
        <v>179</v>
      </c>
      <c r="C22" s="61">
        <v>82</v>
      </c>
      <c r="D22" s="20" t="s">
        <v>226</v>
      </c>
      <c r="E22" s="10">
        <f>COUNT(AE$5:AE$54)</f>
        <v>38</v>
      </c>
      <c r="F22" s="106">
        <f>MIN(AE5:AE54)</f>
        <v>32.621000000000002</v>
      </c>
      <c r="G22" s="27">
        <f>AVERAGE(AE5:AE54)</f>
        <v>32.960289473684213</v>
      </c>
      <c r="H22" s="22">
        <f t="shared" si="4"/>
        <v>0.33928947368421092</v>
      </c>
      <c r="I22" s="62">
        <v>0.24853009259259259</v>
      </c>
      <c r="J22" s="63">
        <f t="shared" si="3"/>
        <v>1.6666666666666663E-2</v>
      </c>
      <c r="K22" s="25">
        <f t="shared" si="5"/>
        <v>8.3391203703703759E-2</v>
      </c>
      <c r="L22" s="44" t="s">
        <v>196</v>
      </c>
      <c r="M22" s="49"/>
      <c r="O22" s="38">
        <v>18</v>
      </c>
      <c r="P22" s="44">
        <v>34.267000000000003</v>
      </c>
      <c r="Q22" s="44">
        <v>33.112000000000002</v>
      </c>
      <c r="R22" s="44">
        <v>33.133000000000003</v>
      </c>
      <c r="S22" s="44">
        <v>32.686</v>
      </c>
      <c r="T22" s="44">
        <v>33.473999999999997</v>
      </c>
      <c r="U22" s="44">
        <v>32.893999999999998</v>
      </c>
      <c r="V22" s="44">
        <v>32.72</v>
      </c>
      <c r="W22" s="44">
        <v>33.274999999999999</v>
      </c>
      <c r="X22" s="44">
        <v>33.219000000000001</v>
      </c>
      <c r="Y22" s="44">
        <v>33.551000000000002</v>
      </c>
      <c r="Z22" s="44">
        <v>32.948</v>
      </c>
      <c r="AA22" s="44">
        <v>33.149000000000001</v>
      </c>
      <c r="AB22" s="44">
        <v>32.832999999999998</v>
      </c>
      <c r="AC22" s="44">
        <v>32.951999999999998</v>
      </c>
      <c r="AD22" s="44">
        <v>32.351999999999997</v>
      </c>
      <c r="AE22" s="44">
        <v>32.942999999999998</v>
      </c>
      <c r="AF22" s="44">
        <v>32.700000000000003</v>
      </c>
      <c r="AG22" s="44">
        <v>32.762999999999998</v>
      </c>
      <c r="AH22" s="44">
        <v>32.698</v>
      </c>
      <c r="AI22" s="44">
        <v>32.448</v>
      </c>
    </row>
    <row r="23" spans="1:35" ht="17" thickBot="1" x14ac:dyDescent="0.25">
      <c r="A23" s="17">
        <v>17</v>
      </c>
      <c r="B23" s="91" t="s">
        <v>178</v>
      </c>
      <c r="C23" s="61">
        <v>24</v>
      </c>
      <c r="D23" s="20" t="s">
        <v>226</v>
      </c>
      <c r="E23" s="10">
        <f>COUNT(AF$5:AF$54)</f>
        <v>22</v>
      </c>
      <c r="F23" s="100">
        <f>MIN(AF5:AF64)</f>
        <v>32.427999999999997</v>
      </c>
      <c r="G23" s="27">
        <f>AVERAGE(AF5:AF54)</f>
        <v>32.859863636363634</v>
      </c>
      <c r="H23" s="22">
        <f t="shared" si="4"/>
        <v>0.43186363636363723</v>
      </c>
      <c r="I23" s="23">
        <v>0.25908564814814816</v>
      </c>
      <c r="J23" s="63">
        <f t="shared" si="3"/>
        <v>1.0555555555555568E-2</v>
      </c>
      <c r="K23" s="25">
        <f t="shared" si="5"/>
        <v>9.7928240740740746E-2</v>
      </c>
      <c r="L23" s="44" t="s">
        <v>197</v>
      </c>
      <c r="M23" s="49"/>
      <c r="O23" s="38">
        <v>19</v>
      </c>
      <c r="P23" s="44">
        <v>34.286000000000001</v>
      </c>
      <c r="Q23" s="44">
        <v>33.152000000000001</v>
      </c>
      <c r="R23" s="44">
        <v>33.145000000000003</v>
      </c>
      <c r="S23" s="44">
        <v>33.072000000000003</v>
      </c>
      <c r="T23" s="44">
        <v>33.61</v>
      </c>
      <c r="U23" s="44">
        <v>33.151000000000003</v>
      </c>
      <c r="V23" s="44">
        <v>33.270000000000003</v>
      </c>
      <c r="W23" s="44">
        <v>33.094999999999999</v>
      </c>
      <c r="X23" s="44">
        <v>33.183999999999997</v>
      </c>
      <c r="Y23" s="44">
        <v>32.982999999999997</v>
      </c>
      <c r="Z23" s="44">
        <v>33.024999999999999</v>
      </c>
      <c r="AA23" s="44">
        <v>33.557000000000002</v>
      </c>
      <c r="AB23" s="44">
        <v>32.61</v>
      </c>
      <c r="AC23" s="44">
        <v>33.408000000000001</v>
      </c>
      <c r="AD23" s="44">
        <v>32.69</v>
      </c>
      <c r="AE23" s="44">
        <v>33.148000000000003</v>
      </c>
      <c r="AF23" s="44">
        <v>32.768000000000001</v>
      </c>
      <c r="AG23" s="44">
        <v>33.006999999999998</v>
      </c>
      <c r="AH23" s="44">
        <v>32.527000000000001</v>
      </c>
      <c r="AI23" s="44">
        <v>32.646999999999998</v>
      </c>
    </row>
    <row r="24" spans="1:35" ht="17" thickBot="1" x14ac:dyDescent="0.25">
      <c r="A24" s="17">
        <v>18</v>
      </c>
      <c r="B24" s="7" t="s">
        <v>179</v>
      </c>
      <c r="C24" s="61">
        <v>91</v>
      </c>
      <c r="D24" s="20" t="s">
        <v>226</v>
      </c>
      <c r="E24" s="10">
        <f>COUNT(AG$5:AG$54)</f>
        <v>21</v>
      </c>
      <c r="F24" s="28">
        <f>MIN(AG5:AG16)</f>
        <v>32.707999999999998</v>
      </c>
      <c r="G24" s="27">
        <f>AVERAGE(AG5:AG54)</f>
        <v>33.210666666666668</v>
      </c>
      <c r="H24" s="22">
        <f t="shared" si="4"/>
        <v>0.50266666666666993</v>
      </c>
      <c r="I24" s="23">
        <v>0.26943287037037039</v>
      </c>
      <c r="J24" s="108">
        <f t="shared" si="3"/>
        <v>1.034722222222223E-2</v>
      </c>
      <c r="K24" s="102">
        <f t="shared" si="5"/>
        <v>9.3738425925925989E-2</v>
      </c>
      <c r="L24" s="44" t="s">
        <v>198</v>
      </c>
      <c r="M24" s="49"/>
      <c r="O24" s="38">
        <v>20</v>
      </c>
      <c r="P24" s="44">
        <v>33.558</v>
      </c>
      <c r="Q24" s="44">
        <v>32.915999999999997</v>
      </c>
      <c r="R24" s="44">
        <v>33.097999999999999</v>
      </c>
      <c r="S24" s="44">
        <v>32.874000000000002</v>
      </c>
      <c r="T24" s="44">
        <v>33.281999999999996</v>
      </c>
      <c r="U24" s="44">
        <v>32.854999999999997</v>
      </c>
      <c r="V24" s="44">
        <v>32.664000000000001</v>
      </c>
      <c r="W24" s="44">
        <v>32.915999999999997</v>
      </c>
      <c r="X24" s="44">
        <v>33.079000000000001</v>
      </c>
      <c r="Y24" s="44">
        <v>33.21</v>
      </c>
      <c r="Z24" s="44">
        <v>32.689</v>
      </c>
      <c r="AA24" s="44">
        <v>33.417000000000002</v>
      </c>
      <c r="AB24" s="44">
        <v>33.090000000000003</v>
      </c>
      <c r="AC24" s="44">
        <v>33.107999999999997</v>
      </c>
      <c r="AD24" s="44">
        <v>32.430999999999997</v>
      </c>
      <c r="AE24" s="44">
        <v>32.777000000000001</v>
      </c>
      <c r="AF24" s="44">
        <v>32.840000000000003</v>
      </c>
      <c r="AG24" s="44">
        <v>34.103999999999999</v>
      </c>
      <c r="AH24" s="44">
        <v>32.712000000000003</v>
      </c>
      <c r="AI24" s="44">
        <v>32.478000000000002</v>
      </c>
    </row>
    <row r="25" spans="1:35" ht="17" thickBot="1" x14ac:dyDescent="0.25">
      <c r="A25" s="17">
        <v>19</v>
      </c>
      <c r="B25" s="7" t="s">
        <v>178</v>
      </c>
      <c r="C25" s="61">
        <v>82</v>
      </c>
      <c r="D25" s="20" t="s">
        <v>226</v>
      </c>
      <c r="E25" s="10">
        <f>COUNT(AH$5:AH$54)</f>
        <v>22</v>
      </c>
      <c r="F25" s="99">
        <f>MIN(AH5:AH47)</f>
        <v>32.354999999999997</v>
      </c>
      <c r="G25" s="27">
        <f>AVERAGE(AH5:AH54)</f>
        <v>32.808318181818187</v>
      </c>
      <c r="H25" s="22">
        <f t="shared" si="4"/>
        <v>0.45331818181819017</v>
      </c>
      <c r="I25" s="23">
        <v>0.27994212962962961</v>
      </c>
      <c r="J25" s="63">
        <f t="shared" si="3"/>
        <v>1.0509259259259218E-2</v>
      </c>
      <c r="K25" s="102">
        <f t="shared" si="5"/>
        <v>0.10843749999999996</v>
      </c>
      <c r="L25" s="44" t="s">
        <v>199</v>
      </c>
      <c r="M25" s="47"/>
      <c r="O25" s="38">
        <v>21</v>
      </c>
      <c r="P25" s="44">
        <v>33.848999999999997</v>
      </c>
      <c r="Q25" s="44">
        <v>32.838000000000001</v>
      </c>
      <c r="R25" s="44">
        <v>33.207000000000001</v>
      </c>
      <c r="S25" s="44">
        <v>32.5</v>
      </c>
      <c r="T25" s="44">
        <v>33.220999999999997</v>
      </c>
      <c r="U25" s="44">
        <v>33.01</v>
      </c>
      <c r="V25" s="44">
        <v>32.588000000000001</v>
      </c>
      <c r="W25" s="44">
        <v>33.104999999999997</v>
      </c>
      <c r="X25" s="44">
        <v>32.991</v>
      </c>
      <c r="Y25" s="44">
        <v>33.735999999999997</v>
      </c>
      <c r="Z25" s="44">
        <v>32.904000000000003</v>
      </c>
      <c r="AA25" s="44">
        <v>33.470999999999997</v>
      </c>
      <c r="AB25" s="44">
        <v>33.1</v>
      </c>
      <c r="AC25" s="44">
        <v>32.96</v>
      </c>
      <c r="AD25" s="44">
        <v>32.683</v>
      </c>
      <c r="AE25" s="44">
        <v>32.984000000000002</v>
      </c>
      <c r="AF25" s="44">
        <v>32.564</v>
      </c>
      <c r="AG25" s="44">
        <v>32.838999999999999</v>
      </c>
      <c r="AH25" s="44">
        <v>32.58</v>
      </c>
      <c r="AI25" s="44">
        <v>32.552</v>
      </c>
    </row>
    <row r="26" spans="1:35" ht="17" thickBot="1" x14ac:dyDescent="0.25">
      <c r="A26" s="30" t="s">
        <v>15</v>
      </c>
      <c r="B26" s="91" t="s">
        <v>177</v>
      </c>
      <c r="C26" s="89">
        <v>23</v>
      </c>
      <c r="D26" s="31"/>
      <c r="E26" s="10">
        <f>COUNT(AI$5:AI$54)</f>
        <v>26</v>
      </c>
      <c r="F26" s="45">
        <f>MIN(AI5:AI47)</f>
        <v>32.448</v>
      </c>
      <c r="G26" s="21">
        <f>AVERAGE(AI5:AI54)</f>
        <v>32.797192307692306</v>
      </c>
      <c r="H26" s="22">
        <f t="shared" si="4"/>
        <v>0.3491923076923058</v>
      </c>
      <c r="I26" s="90">
        <v>0.29178240740740741</v>
      </c>
      <c r="J26" s="63">
        <f t="shared" si="3"/>
        <v>1.1840277777777797E-2</v>
      </c>
      <c r="K26" s="58">
        <f>J26+K17</f>
        <v>8.9606481481481454E-2</v>
      </c>
      <c r="L26" s="30"/>
      <c r="M26" s="50" t="s">
        <v>244</v>
      </c>
      <c r="O26" s="38">
        <v>22</v>
      </c>
      <c r="P26" s="44">
        <v>33.893999999999998</v>
      </c>
      <c r="Q26" s="44">
        <v>32.984999999999999</v>
      </c>
      <c r="R26" s="44">
        <v>33.216999999999999</v>
      </c>
      <c r="S26" s="44">
        <v>32.799999999999997</v>
      </c>
      <c r="T26" s="44">
        <v>33.332999999999998</v>
      </c>
      <c r="U26" s="44">
        <v>33.447000000000003</v>
      </c>
      <c r="V26" s="44">
        <v>32.448</v>
      </c>
      <c r="W26" s="44">
        <v>33.18</v>
      </c>
      <c r="X26" s="44">
        <v>33.344999999999999</v>
      </c>
      <c r="Y26" s="44">
        <v>34.664999999999999</v>
      </c>
      <c r="Z26" s="44">
        <v>33.063000000000002</v>
      </c>
      <c r="AA26" s="44">
        <v>33.292000000000002</v>
      </c>
      <c r="AB26" s="44">
        <v>32.975999999999999</v>
      </c>
      <c r="AC26" s="44">
        <v>32.792000000000002</v>
      </c>
      <c r="AD26" s="44">
        <v>32.81</v>
      </c>
      <c r="AE26" s="44">
        <v>32.850999999999999</v>
      </c>
      <c r="AF26" s="44">
        <v>32.427999999999997</v>
      </c>
      <c r="AH26" s="44">
        <v>32.5</v>
      </c>
      <c r="AI26" s="44">
        <v>32.524000000000001</v>
      </c>
    </row>
    <row r="27" spans="1:35" ht="17" thickBot="1" x14ac:dyDescent="0.25">
      <c r="B27" s="7"/>
      <c r="C27" s="1"/>
      <c r="D27" s="1"/>
      <c r="E27" s="32" t="s">
        <v>16</v>
      </c>
      <c r="F27" s="33">
        <f>AVERAGE(F7:F26)</f>
        <v>32.7241</v>
      </c>
      <c r="G27" s="33">
        <f>AVERAGE(P5:AI64)</f>
        <v>33.105969230769233</v>
      </c>
      <c r="H27" s="33">
        <f>AVERAGE(H7:H26)</f>
        <v>0.40930514172589127</v>
      </c>
      <c r="I27" s="1"/>
      <c r="J27" s="1"/>
      <c r="K27" s="1"/>
      <c r="O27" s="38">
        <v>23</v>
      </c>
      <c r="P27" s="44">
        <v>33.871000000000002</v>
      </c>
      <c r="Q27" s="44">
        <v>33.191000000000003</v>
      </c>
      <c r="R27" s="44">
        <v>33.113999999999997</v>
      </c>
      <c r="S27" s="44">
        <v>32.822000000000003</v>
      </c>
      <c r="T27" s="44">
        <v>34.436999999999998</v>
      </c>
      <c r="U27" s="44">
        <v>33.072000000000003</v>
      </c>
      <c r="V27" s="44">
        <v>32.942</v>
      </c>
      <c r="W27" s="44">
        <v>33.070999999999998</v>
      </c>
      <c r="X27" s="44">
        <v>33.100999999999999</v>
      </c>
      <c r="Y27" s="44">
        <v>33.229999999999997</v>
      </c>
      <c r="Z27" s="44">
        <v>32.930999999999997</v>
      </c>
      <c r="AA27" s="44">
        <v>33.244999999999997</v>
      </c>
      <c r="AB27" s="44">
        <v>33.064</v>
      </c>
      <c r="AC27" s="44">
        <v>33.121000000000002</v>
      </c>
      <c r="AD27" s="44">
        <v>32.418999999999997</v>
      </c>
      <c r="AE27" s="44">
        <v>32.786000000000001</v>
      </c>
      <c r="AG27" s="44"/>
      <c r="AI27" s="44">
        <v>32.786999999999999</v>
      </c>
    </row>
    <row r="28" spans="1:35" ht="17" thickBot="1" x14ac:dyDescent="0.25">
      <c r="O28" s="38">
        <v>24</v>
      </c>
      <c r="P28" s="44">
        <v>34.110999999999997</v>
      </c>
      <c r="Q28" s="44">
        <v>32.634999999999998</v>
      </c>
      <c r="R28" s="44">
        <v>33.265000000000001</v>
      </c>
      <c r="S28" s="44">
        <v>32.649000000000001</v>
      </c>
      <c r="T28" s="44">
        <v>33.311</v>
      </c>
      <c r="U28" s="44">
        <v>32.755000000000003</v>
      </c>
      <c r="V28" s="44">
        <v>32.728999999999999</v>
      </c>
      <c r="W28" s="44">
        <v>33.344999999999999</v>
      </c>
      <c r="X28" s="44">
        <v>32.994999999999997</v>
      </c>
      <c r="Y28" s="44">
        <v>33.271000000000001</v>
      </c>
      <c r="Z28" s="44">
        <v>32.911000000000001</v>
      </c>
      <c r="AA28" s="44">
        <v>33.287999999999997</v>
      </c>
      <c r="AB28" s="44">
        <v>33.067999999999998</v>
      </c>
      <c r="AC28" s="44">
        <v>32.866999999999997</v>
      </c>
      <c r="AD28" s="44">
        <v>32.64</v>
      </c>
      <c r="AE28" s="44">
        <v>32.621000000000002</v>
      </c>
      <c r="AF28" s="44"/>
      <c r="AG28" s="44"/>
      <c r="AH28" s="44"/>
      <c r="AI28" s="44">
        <v>32.601999999999997</v>
      </c>
    </row>
    <row r="29" spans="1:35" x14ac:dyDescent="0.2">
      <c r="E29" s="7" t="s">
        <v>179</v>
      </c>
      <c r="F29" s="52">
        <f>AVERAGE(F11,F14,F16,F18,F20,F22,F24)</f>
        <v>32.876571428571431</v>
      </c>
      <c r="G29" s="52">
        <f t="shared" ref="G29:H29" si="6">AVERAGE(G11,G14,G16,G18,G20,G22,G24)</f>
        <v>33.344516254139521</v>
      </c>
      <c r="H29" s="52">
        <f t="shared" si="6"/>
        <v>0.46794482556808958</v>
      </c>
      <c r="O29" s="38">
        <v>25</v>
      </c>
      <c r="P29" s="44">
        <v>33.561999999999998</v>
      </c>
      <c r="Q29" s="44">
        <v>33.048999999999999</v>
      </c>
      <c r="R29" s="44">
        <v>33.155999999999999</v>
      </c>
      <c r="S29" s="44">
        <v>32.813000000000002</v>
      </c>
      <c r="T29" s="44">
        <v>33.161000000000001</v>
      </c>
      <c r="U29" s="44">
        <v>32.917999999999999</v>
      </c>
      <c r="V29" s="44">
        <v>32.94</v>
      </c>
      <c r="W29" s="44">
        <v>33.244999999999997</v>
      </c>
      <c r="X29" s="44">
        <v>33.235999999999997</v>
      </c>
      <c r="Y29" s="44">
        <v>33.295999999999999</v>
      </c>
      <c r="Z29" s="44">
        <v>32.579000000000001</v>
      </c>
      <c r="AA29" s="44">
        <v>33.847000000000001</v>
      </c>
      <c r="AB29" s="44">
        <v>33.665999999999997</v>
      </c>
      <c r="AC29" s="44">
        <v>33.087000000000003</v>
      </c>
      <c r="AD29" s="44">
        <v>32.512999999999998</v>
      </c>
      <c r="AE29" s="44">
        <v>33.012</v>
      </c>
      <c r="AF29" s="44"/>
      <c r="AG29" s="44"/>
      <c r="AH29" s="44"/>
      <c r="AI29" s="44">
        <v>32.889000000000003</v>
      </c>
    </row>
    <row r="30" spans="1:35" ht="17" thickBot="1" x14ac:dyDescent="0.25">
      <c r="E30" s="91" t="s">
        <v>178</v>
      </c>
      <c r="F30" s="52">
        <f>AVERAGE(F8,F10,F13,F19,F21,F23,F25)</f>
        <v>32.46028571428571</v>
      </c>
      <c r="G30" s="52">
        <f t="shared" ref="G30:H30" si="7">AVERAGE(G8,G10,G13,G19,G21,G23,G25)</f>
        <v>32.893350059481861</v>
      </c>
      <c r="H30" s="52">
        <f t="shared" si="7"/>
        <v>0.43306434519615067</v>
      </c>
      <c r="O30" s="38">
        <v>26</v>
      </c>
      <c r="Q30" s="44">
        <v>33.048999999999999</v>
      </c>
      <c r="R30" s="44">
        <v>33.198</v>
      </c>
      <c r="S30" s="44">
        <v>32.686</v>
      </c>
      <c r="T30" s="44">
        <v>33.472999999999999</v>
      </c>
      <c r="U30" s="44">
        <v>33.094999999999999</v>
      </c>
      <c r="V30" s="44">
        <v>32.527000000000001</v>
      </c>
      <c r="W30" s="44">
        <v>33.966000000000001</v>
      </c>
      <c r="X30" s="44">
        <v>32.991999999999997</v>
      </c>
      <c r="Y30" s="44">
        <v>33.972000000000001</v>
      </c>
      <c r="Z30" s="44">
        <v>32.954999999999998</v>
      </c>
      <c r="AA30" s="44">
        <v>32.978000000000002</v>
      </c>
      <c r="AB30" s="44">
        <v>32.978999999999999</v>
      </c>
      <c r="AC30" s="44">
        <v>33.012999999999998</v>
      </c>
      <c r="AD30" s="44">
        <v>32.323</v>
      </c>
      <c r="AE30" s="44">
        <v>32.642000000000003</v>
      </c>
      <c r="AF30" s="44"/>
      <c r="AG30" s="44"/>
      <c r="AH30" s="44"/>
      <c r="AI30" s="44">
        <v>32.607999999999997</v>
      </c>
    </row>
    <row r="31" spans="1:35" x14ac:dyDescent="0.2">
      <c r="E31" s="7" t="s">
        <v>177</v>
      </c>
      <c r="F31" s="52">
        <f>AVERAGE(F7,F9,F12,F15,F17,F26)</f>
        <v>32.854000000000006</v>
      </c>
      <c r="G31" s="52">
        <f t="shared" ref="G31:H31" si="8">AVERAGE(G7,G9,G12,G15,G17,G26)</f>
        <v>33.167173106528033</v>
      </c>
      <c r="H31" s="52">
        <f t="shared" si="8"/>
        <v>0.31317310652802394</v>
      </c>
      <c r="O31" s="38">
        <v>27</v>
      </c>
      <c r="Q31" s="44">
        <v>32.924999999999997</v>
      </c>
      <c r="R31" s="44">
        <v>33.165999999999997</v>
      </c>
      <c r="S31" s="44">
        <v>32.872</v>
      </c>
      <c r="T31" s="44">
        <v>33.462000000000003</v>
      </c>
      <c r="U31" s="44">
        <v>32.886000000000003</v>
      </c>
      <c r="V31" s="44">
        <v>32.829000000000001</v>
      </c>
      <c r="W31" s="44">
        <v>33.231000000000002</v>
      </c>
      <c r="X31" s="44">
        <v>33.042000000000002</v>
      </c>
      <c r="Y31" s="44">
        <v>33.15</v>
      </c>
      <c r="Z31" s="44">
        <v>32.97</v>
      </c>
      <c r="AB31" s="44">
        <v>32.817</v>
      </c>
      <c r="AC31" s="44">
        <v>33.802999999999997</v>
      </c>
      <c r="AD31" s="44">
        <v>32.56</v>
      </c>
      <c r="AE31" s="44">
        <v>32.847999999999999</v>
      </c>
      <c r="AF31" s="44"/>
      <c r="AG31" s="44"/>
      <c r="AI31" s="44"/>
    </row>
    <row r="32" spans="1:35" x14ac:dyDescent="0.2">
      <c r="F32" s="52">
        <f>AVERAGE(F29,F30,F31)</f>
        <v>32.730285714285714</v>
      </c>
      <c r="G32" s="52">
        <f>AVERAGE(G29,G30,G31)</f>
        <v>33.135013140049807</v>
      </c>
      <c r="H32" s="52">
        <f>AVERAGE(H29,H30,H31)</f>
        <v>0.40472742576408804</v>
      </c>
      <c r="O32" s="38">
        <v>28</v>
      </c>
      <c r="Q32" s="44">
        <v>33.003</v>
      </c>
      <c r="R32" s="44">
        <v>33.539000000000001</v>
      </c>
      <c r="S32" s="44">
        <v>32.6</v>
      </c>
      <c r="T32" s="44">
        <v>33.423000000000002</v>
      </c>
      <c r="U32" s="44">
        <v>32.874000000000002</v>
      </c>
      <c r="V32" s="44">
        <v>32.722999999999999</v>
      </c>
      <c r="W32" s="44">
        <v>34.243000000000002</v>
      </c>
      <c r="X32" s="44">
        <v>33.104999999999997</v>
      </c>
      <c r="Y32" s="44">
        <v>33.21</v>
      </c>
      <c r="Z32" s="44">
        <v>32.628999999999998</v>
      </c>
      <c r="AA32" s="44"/>
      <c r="AB32" s="44">
        <v>32.912999999999997</v>
      </c>
      <c r="AC32" s="44">
        <v>33.197000000000003</v>
      </c>
      <c r="AD32" s="44">
        <v>32.499000000000002</v>
      </c>
      <c r="AE32" s="44">
        <v>32.747</v>
      </c>
      <c r="AF32" s="44"/>
      <c r="AG32" s="44"/>
      <c r="AH32" s="44"/>
      <c r="AI32" s="44"/>
    </row>
    <row r="33" spans="4:35" x14ac:dyDescent="0.2">
      <c r="D33" s="43"/>
      <c r="E33" s="43"/>
      <c r="F33" s="92"/>
      <c r="G33" s="93"/>
      <c r="H33" s="93"/>
      <c r="O33" s="38">
        <v>29</v>
      </c>
      <c r="P33" s="44"/>
      <c r="Q33" s="44">
        <v>32.947000000000003</v>
      </c>
      <c r="S33" s="44">
        <v>32.673000000000002</v>
      </c>
      <c r="T33" s="44">
        <v>33.430999999999997</v>
      </c>
      <c r="U33" s="44">
        <v>33.122999999999998</v>
      </c>
      <c r="V33" s="44">
        <v>32.600999999999999</v>
      </c>
      <c r="X33" s="44">
        <v>33.167000000000002</v>
      </c>
      <c r="Y33" s="44">
        <v>33.188000000000002</v>
      </c>
      <c r="Z33" s="44">
        <v>32.862000000000002</v>
      </c>
      <c r="AA33" s="44"/>
      <c r="AB33" s="44">
        <v>33.362000000000002</v>
      </c>
      <c r="AC33" s="44">
        <v>33.433</v>
      </c>
      <c r="AD33" s="44">
        <v>32.53</v>
      </c>
      <c r="AE33" s="44">
        <v>33.128</v>
      </c>
      <c r="AG33" s="44"/>
      <c r="AH33" s="44"/>
      <c r="AI33" s="44"/>
    </row>
    <row r="34" spans="4:35" x14ac:dyDescent="0.2">
      <c r="D34" s="43"/>
      <c r="E34" s="43"/>
      <c r="F34" s="92"/>
      <c r="G34" s="93"/>
      <c r="H34" s="93"/>
      <c r="O34" s="38">
        <v>30</v>
      </c>
      <c r="P34" s="44"/>
      <c r="Q34" s="44">
        <v>33.216999999999999</v>
      </c>
      <c r="R34" s="44"/>
      <c r="S34" s="44">
        <v>32.75</v>
      </c>
      <c r="U34" s="44">
        <v>32.814</v>
      </c>
      <c r="V34" s="44">
        <v>32.703000000000003</v>
      </c>
      <c r="W34" s="44"/>
      <c r="X34" s="44">
        <v>33.162999999999997</v>
      </c>
      <c r="Y34" s="44">
        <v>33.508000000000003</v>
      </c>
      <c r="Z34" s="44">
        <v>32.953000000000003</v>
      </c>
      <c r="AA34" s="44"/>
      <c r="AB34" s="44">
        <v>32.658000000000001</v>
      </c>
      <c r="AC34" s="44">
        <v>33.148000000000003</v>
      </c>
      <c r="AD34" s="44">
        <v>32.536000000000001</v>
      </c>
      <c r="AE34" s="44">
        <v>32.987000000000002</v>
      </c>
      <c r="AF34" s="39"/>
      <c r="AG34" s="44"/>
      <c r="AH34" s="44"/>
      <c r="AI34" s="44"/>
    </row>
    <row r="35" spans="4:35" x14ac:dyDescent="0.2">
      <c r="D35" s="43"/>
      <c r="E35" s="43"/>
      <c r="F35" s="92"/>
      <c r="G35" s="93"/>
      <c r="H35" s="93"/>
      <c r="O35" s="38">
        <v>31</v>
      </c>
      <c r="P35" s="44"/>
      <c r="Q35" s="44">
        <v>33.084000000000003</v>
      </c>
      <c r="R35" s="44"/>
      <c r="S35" s="44">
        <v>32.718000000000004</v>
      </c>
      <c r="T35" s="44"/>
      <c r="U35" s="44">
        <v>32.99</v>
      </c>
      <c r="V35" s="44">
        <v>32.643000000000001</v>
      </c>
      <c r="W35" s="44"/>
      <c r="X35" s="44">
        <v>33.158000000000001</v>
      </c>
      <c r="Y35" s="44">
        <v>33.383000000000003</v>
      </c>
      <c r="Z35" s="44">
        <v>32.939</v>
      </c>
      <c r="AA35" s="44"/>
      <c r="AB35" s="44">
        <v>32.795000000000002</v>
      </c>
      <c r="AD35" s="44">
        <v>32.42</v>
      </c>
      <c r="AE35" s="44">
        <v>32.811</v>
      </c>
      <c r="AF35" s="39"/>
      <c r="AG35" s="44"/>
      <c r="AI35" s="44"/>
    </row>
    <row r="36" spans="4:35" x14ac:dyDescent="0.2">
      <c r="O36" s="38">
        <v>32</v>
      </c>
      <c r="P36" s="44"/>
      <c r="Q36" s="44">
        <v>33.085999999999999</v>
      </c>
      <c r="R36" s="44"/>
      <c r="S36" s="44">
        <v>32.609000000000002</v>
      </c>
      <c r="T36" s="44"/>
      <c r="U36" s="44">
        <v>33.128999999999998</v>
      </c>
      <c r="V36" s="44">
        <v>32.618000000000002</v>
      </c>
      <c r="X36" s="44">
        <v>33.156999999999996</v>
      </c>
      <c r="Y36" s="44">
        <v>33.335000000000001</v>
      </c>
      <c r="Z36" s="44">
        <v>32.875</v>
      </c>
      <c r="AA36" s="44"/>
      <c r="AB36" s="44">
        <v>32.942</v>
      </c>
      <c r="AD36" s="44">
        <v>32.351999999999997</v>
      </c>
      <c r="AE36" s="44">
        <v>32.756999999999998</v>
      </c>
      <c r="AF36" s="39"/>
      <c r="AG36" s="44"/>
      <c r="AH36" s="44"/>
      <c r="AI36" s="44"/>
    </row>
    <row r="37" spans="4:35" x14ac:dyDescent="0.2">
      <c r="O37" s="38">
        <v>33</v>
      </c>
      <c r="P37" s="44"/>
      <c r="Q37" s="44">
        <v>32.881</v>
      </c>
      <c r="R37" s="44"/>
      <c r="S37" s="44">
        <v>32.956000000000003</v>
      </c>
      <c r="T37" s="44"/>
      <c r="U37" s="44">
        <v>32.878999999999998</v>
      </c>
      <c r="V37" s="44">
        <v>32.805999999999997</v>
      </c>
      <c r="W37" s="44"/>
      <c r="Z37" s="44">
        <v>32.771000000000001</v>
      </c>
      <c r="AA37" s="44"/>
      <c r="AC37" s="44"/>
      <c r="AE37" s="44">
        <v>32.707999999999998</v>
      </c>
      <c r="AF37" s="39"/>
      <c r="AG37" s="44"/>
      <c r="AH37" s="44"/>
      <c r="AI37" s="44"/>
    </row>
    <row r="38" spans="4:35" x14ac:dyDescent="0.2">
      <c r="O38" s="38">
        <v>34</v>
      </c>
      <c r="P38" s="44"/>
      <c r="Q38" s="44">
        <v>32.914000000000001</v>
      </c>
      <c r="R38" s="44"/>
      <c r="S38" s="44">
        <v>32.573999999999998</v>
      </c>
      <c r="T38" s="44"/>
      <c r="U38" s="44">
        <v>32.906999999999996</v>
      </c>
      <c r="V38" s="44">
        <v>32.975000000000001</v>
      </c>
      <c r="W38" s="44"/>
      <c r="X38" s="44"/>
      <c r="Y38" s="44"/>
      <c r="Z38" s="44">
        <v>32.96</v>
      </c>
      <c r="AA38" s="44"/>
      <c r="AB38" s="44"/>
      <c r="AC38" s="44"/>
      <c r="AD38" s="44"/>
      <c r="AE38" s="44">
        <v>32.844000000000001</v>
      </c>
      <c r="AF38" s="39"/>
      <c r="AG38" s="44"/>
      <c r="AH38" s="44"/>
      <c r="AI38" s="44"/>
    </row>
    <row r="39" spans="4:35" x14ac:dyDescent="0.2">
      <c r="O39" s="38">
        <v>35</v>
      </c>
      <c r="P39" s="44"/>
      <c r="Q39" s="44">
        <v>32.811999999999998</v>
      </c>
      <c r="R39" s="44"/>
      <c r="S39" s="44">
        <v>32.645000000000003</v>
      </c>
      <c r="T39" s="44"/>
      <c r="U39" s="44">
        <v>32.948</v>
      </c>
      <c r="V39" s="44">
        <v>32.866999999999997</v>
      </c>
      <c r="W39" s="44"/>
      <c r="X39" s="44"/>
      <c r="Y39" s="44"/>
      <c r="Z39" s="44">
        <v>32.832000000000001</v>
      </c>
      <c r="AB39" s="44"/>
      <c r="AC39" s="44"/>
      <c r="AD39" s="44"/>
      <c r="AE39" s="44">
        <v>32.823999999999998</v>
      </c>
      <c r="AF39" s="39"/>
      <c r="AG39" s="44"/>
      <c r="AH39" s="44"/>
      <c r="AI39" s="44"/>
    </row>
    <row r="40" spans="4:35" x14ac:dyDescent="0.2">
      <c r="O40" s="38">
        <v>36</v>
      </c>
      <c r="P40" s="44"/>
      <c r="Q40" s="44">
        <v>33.075000000000003</v>
      </c>
      <c r="R40" s="44"/>
      <c r="S40" s="44">
        <v>32.637999999999998</v>
      </c>
      <c r="T40" s="44"/>
      <c r="U40" s="44">
        <v>33.100999999999999</v>
      </c>
      <c r="V40" s="44">
        <v>32.851999999999997</v>
      </c>
      <c r="W40" s="44"/>
      <c r="X40" s="44"/>
      <c r="Y40" s="44"/>
      <c r="Z40" s="44">
        <v>32.851999999999997</v>
      </c>
      <c r="AA40" s="39"/>
      <c r="AB40" s="44"/>
      <c r="AC40" s="44"/>
      <c r="AD40" s="44"/>
      <c r="AE40" s="44">
        <v>33.051000000000002</v>
      </c>
      <c r="AF40" s="39"/>
      <c r="AG40" s="44"/>
      <c r="AI40" s="44"/>
    </row>
    <row r="41" spans="4:35" x14ac:dyDescent="0.2">
      <c r="O41" s="38">
        <v>37</v>
      </c>
      <c r="P41" s="44"/>
      <c r="Q41" s="44">
        <v>33.101999999999997</v>
      </c>
      <c r="R41" s="44"/>
      <c r="S41" s="44">
        <v>32.662999999999997</v>
      </c>
      <c r="T41" s="44"/>
      <c r="U41" s="44">
        <v>32.935000000000002</v>
      </c>
      <c r="W41" s="44"/>
      <c r="X41" s="44"/>
      <c r="Y41" s="44"/>
      <c r="Z41" s="44">
        <v>32.768000000000001</v>
      </c>
      <c r="AA41" s="39"/>
      <c r="AB41" s="44"/>
      <c r="AC41" s="44"/>
      <c r="AD41" s="44"/>
      <c r="AE41" s="44">
        <v>32.723999999999997</v>
      </c>
      <c r="AF41" s="39"/>
      <c r="AG41" s="44"/>
      <c r="AH41" s="40"/>
      <c r="AI41" s="44"/>
    </row>
    <row r="42" spans="4:35" x14ac:dyDescent="0.2">
      <c r="O42" s="38">
        <v>38</v>
      </c>
      <c r="P42" s="44"/>
      <c r="Q42" s="44">
        <v>33.225999999999999</v>
      </c>
      <c r="R42" s="44"/>
      <c r="S42" s="44">
        <v>32.645000000000003</v>
      </c>
      <c r="T42" s="44"/>
      <c r="U42" s="44">
        <v>32.837000000000003</v>
      </c>
      <c r="V42" s="44"/>
      <c r="W42" s="44"/>
      <c r="Y42" s="44"/>
      <c r="Z42" s="44">
        <v>32.552999999999997</v>
      </c>
      <c r="AA42" s="39"/>
      <c r="AB42" s="44"/>
      <c r="AC42" s="44"/>
      <c r="AE42" s="44">
        <v>32.817</v>
      </c>
      <c r="AF42" s="39"/>
      <c r="AG42" s="44"/>
      <c r="AH42" s="40"/>
      <c r="AI42" s="44"/>
    </row>
    <row r="43" spans="4:35" x14ac:dyDescent="0.2">
      <c r="O43" s="38">
        <v>39</v>
      </c>
      <c r="P43" s="44"/>
      <c r="Q43" s="44">
        <v>32.973999999999997</v>
      </c>
      <c r="R43" s="44"/>
      <c r="S43" s="44">
        <v>32.915999999999997</v>
      </c>
      <c r="T43" s="44"/>
      <c r="U43" s="44">
        <v>32.966999999999999</v>
      </c>
      <c r="W43" s="44"/>
      <c r="X43" s="54"/>
      <c r="Y43" s="44"/>
      <c r="Z43" s="44">
        <v>32.668999999999997</v>
      </c>
      <c r="AA43" s="39"/>
      <c r="AB43" s="44"/>
      <c r="AC43" s="44"/>
      <c r="AD43" s="39"/>
      <c r="AF43" s="39"/>
      <c r="AG43" s="44"/>
      <c r="AH43" s="40"/>
      <c r="AI43" s="44"/>
    </row>
    <row r="44" spans="4:35" x14ac:dyDescent="0.2">
      <c r="O44" s="38">
        <v>40</v>
      </c>
      <c r="P44" s="44"/>
      <c r="Q44" s="44">
        <v>33.125999999999998</v>
      </c>
      <c r="R44" s="44"/>
      <c r="S44" s="44">
        <v>33.054000000000002</v>
      </c>
      <c r="T44" s="44"/>
      <c r="U44" s="44">
        <v>32.790999999999997</v>
      </c>
      <c r="V44" s="44"/>
      <c r="W44" s="44"/>
      <c r="X44" s="54"/>
      <c r="Y44" s="44"/>
      <c r="Z44" s="44">
        <v>32.432000000000002</v>
      </c>
      <c r="AA44" s="39"/>
      <c r="AB44" s="44"/>
      <c r="AC44" s="44"/>
      <c r="AD44" s="39"/>
      <c r="AE44" s="39"/>
      <c r="AF44" s="39"/>
      <c r="AG44" s="44"/>
      <c r="AH44" s="40"/>
      <c r="AI44" s="41"/>
    </row>
    <row r="45" spans="4:35" x14ac:dyDescent="0.2">
      <c r="O45" s="38">
        <v>41</v>
      </c>
      <c r="Q45" s="44">
        <v>33.146000000000001</v>
      </c>
      <c r="R45" s="44"/>
      <c r="S45" s="44">
        <v>32.863999999999997</v>
      </c>
      <c r="T45" s="44"/>
      <c r="U45" s="44">
        <v>32.966999999999999</v>
      </c>
      <c r="V45" s="44"/>
      <c r="W45" s="44"/>
      <c r="X45" s="43"/>
      <c r="Y45" s="44"/>
      <c r="Z45" s="44">
        <v>32.542999999999999</v>
      </c>
      <c r="AA45" s="43"/>
      <c r="AB45" s="44"/>
      <c r="AC45" s="44"/>
      <c r="AD45" s="43"/>
      <c r="AE45" s="43"/>
      <c r="AF45" s="43"/>
      <c r="AG45" s="44"/>
      <c r="AH45" s="43"/>
      <c r="AI45" s="57"/>
    </row>
    <row r="46" spans="4:35" x14ac:dyDescent="0.2">
      <c r="O46" s="38">
        <v>42</v>
      </c>
      <c r="P46" s="44"/>
      <c r="Q46" s="44">
        <v>33.005000000000003</v>
      </c>
      <c r="R46" s="44"/>
      <c r="S46" s="44">
        <v>32.798000000000002</v>
      </c>
      <c r="T46" s="44"/>
      <c r="U46" s="44">
        <v>33.027999999999999</v>
      </c>
      <c r="V46" s="44"/>
      <c r="W46" s="44"/>
      <c r="X46" s="54"/>
      <c r="Y46" s="44"/>
      <c r="Z46" s="44">
        <v>32.700000000000003</v>
      </c>
      <c r="AA46" s="39"/>
      <c r="AC46" s="44"/>
      <c r="AD46" s="39"/>
      <c r="AE46" s="39"/>
      <c r="AF46" s="39"/>
      <c r="AG46" s="44"/>
      <c r="AH46" s="40"/>
      <c r="AI46" s="41"/>
    </row>
    <row r="47" spans="4:35" x14ac:dyDescent="0.2">
      <c r="O47" s="38">
        <v>43</v>
      </c>
      <c r="P47" s="44"/>
      <c r="Q47" s="44">
        <v>32.999000000000002</v>
      </c>
      <c r="R47" s="44"/>
      <c r="S47" s="44">
        <v>34.228999999999999</v>
      </c>
      <c r="T47" s="44"/>
      <c r="U47" s="44">
        <v>32.826999999999998</v>
      </c>
      <c r="V47" s="44"/>
      <c r="W47" s="44"/>
      <c r="X47" s="39"/>
      <c r="Y47" s="44"/>
      <c r="Z47" s="44">
        <v>32.728999999999999</v>
      </c>
      <c r="AA47" s="39"/>
      <c r="AB47" s="39"/>
      <c r="AC47" s="44"/>
      <c r="AD47" s="39"/>
      <c r="AE47" s="39"/>
      <c r="AF47" s="39"/>
      <c r="AG47" s="44"/>
      <c r="AH47" s="40"/>
      <c r="AI47" s="40"/>
    </row>
    <row r="48" spans="4:35" x14ac:dyDescent="0.2">
      <c r="O48" s="38">
        <v>44</v>
      </c>
      <c r="P48" s="44"/>
      <c r="R48" s="44"/>
      <c r="S48" s="44">
        <v>33.030999999999999</v>
      </c>
      <c r="T48" s="44"/>
      <c r="U48" s="44">
        <v>33.103999999999999</v>
      </c>
      <c r="V48" s="44"/>
      <c r="W48" s="44"/>
      <c r="X48" s="94"/>
      <c r="Y48" s="44"/>
      <c r="Z48" s="44">
        <v>32.716000000000001</v>
      </c>
      <c r="AA48" s="94"/>
      <c r="AB48" s="94"/>
      <c r="AC48" s="44"/>
      <c r="AD48" s="94"/>
      <c r="AE48" s="94"/>
      <c r="AF48" s="94"/>
      <c r="AH48" s="94"/>
      <c r="AI48" s="95"/>
    </row>
    <row r="49" spans="15:35" x14ac:dyDescent="0.2">
      <c r="O49" s="38">
        <v>45</v>
      </c>
      <c r="P49" s="44"/>
      <c r="Q49" s="43"/>
      <c r="R49" s="44"/>
      <c r="S49" s="44">
        <v>32.542000000000002</v>
      </c>
      <c r="T49" s="44"/>
      <c r="U49" s="44">
        <v>32.951999999999998</v>
      </c>
      <c r="V49" s="44"/>
      <c r="X49" s="43"/>
      <c r="Y49" s="44"/>
      <c r="Z49" s="44">
        <v>32.823</v>
      </c>
      <c r="AA49" s="43"/>
      <c r="AB49" s="43"/>
      <c r="AC49" s="44"/>
      <c r="AD49" s="43"/>
      <c r="AE49" s="43"/>
      <c r="AF49" s="43"/>
      <c r="AG49" s="43"/>
      <c r="AH49" s="43"/>
      <c r="AI49" s="57"/>
    </row>
    <row r="50" spans="15:35" x14ac:dyDescent="0.2">
      <c r="O50" s="38">
        <v>46</v>
      </c>
      <c r="P50" s="44"/>
      <c r="Q50" s="43"/>
      <c r="R50" s="44"/>
      <c r="S50" s="44">
        <v>32.844000000000001</v>
      </c>
      <c r="T50" s="44"/>
      <c r="V50" s="44"/>
      <c r="W50" s="44"/>
      <c r="X50" s="43"/>
      <c r="Y50" s="44"/>
      <c r="Z50" s="44">
        <v>33.448999999999998</v>
      </c>
      <c r="AA50" s="43"/>
      <c r="AB50" s="43"/>
      <c r="AC50" s="44"/>
      <c r="AD50" s="43"/>
      <c r="AE50" s="43"/>
      <c r="AF50" s="43"/>
      <c r="AG50" s="43"/>
      <c r="AH50" s="54"/>
      <c r="AI50" s="57"/>
    </row>
    <row r="51" spans="15:35" x14ac:dyDescent="0.2">
      <c r="O51" s="38">
        <v>47</v>
      </c>
      <c r="P51" s="44"/>
      <c r="Q51" s="54"/>
      <c r="S51" s="44">
        <v>32.756</v>
      </c>
      <c r="T51" s="44"/>
      <c r="U51" s="44"/>
      <c r="V51" s="44"/>
      <c r="W51" s="44"/>
      <c r="X51" s="54"/>
      <c r="Y51" s="44"/>
      <c r="Z51" s="44">
        <v>33.280999999999999</v>
      </c>
      <c r="AA51" s="94"/>
      <c r="AB51" s="94"/>
      <c r="AD51" s="94"/>
      <c r="AE51" s="59"/>
      <c r="AF51" s="59"/>
      <c r="AG51" s="59"/>
      <c r="AH51" s="54"/>
      <c r="AI51" s="55"/>
    </row>
    <row r="52" spans="15:35" x14ac:dyDescent="0.2">
      <c r="O52" s="38">
        <v>48</v>
      </c>
      <c r="P52" s="44"/>
      <c r="Q52" s="43"/>
      <c r="R52" s="43"/>
      <c r="S52" s="44">
        <v>32.655000000000001</v>
      </c>
      <c r="V52" s="44"/>
      <c r="W52" s="44"/>
      <c r="X52" s="43"/>
      <c r="AA52" s="94"/>
      <c r="AB52" s="94"/>
      <c r="AC52" s="94"/>
      <c r="AD52" s="94"/>
      <c r="AE52" s="43"/>
      <c r="AF52" s="43"/>
      <c r="AG52" s="43"/>
      <c r="AH52" s="43"/>
      <c r="AI52" s="57"/>
    </row>
    <row r="53" spans="15:35" x14ac:dyDescent="0.2">
      <c r="O53" s="38">
        <v>49</v>
      </c>
      <c r="P53" s="44"/>
      <c r="Q53" s="94"/>
      <c r="R53" s="94"/>
      <c r="S53" s="44">
        <v>32.808</v>
      </c>
      <c r="U53" s="94"/>
      <c r="W53" s="44"/>
      <c r="X53" s="94"/>
      <c r="Y53" s="94"/>
      <c r="Z53" s="94"/>
      <c r="AA53" s="43"/>
      <c r="AB53" s="43"/>
      <c r="AC53" s="43"/>
      <c r="AD53" s="43"/>
      <c r="AE53" s="94"/>
      <c r="AF53" s="94"/>
      <c r="AG53" s="94"/>
      <c r="AH53" s="94"/>
      <c r="AI53" s="95"/>
    </row>
    <row r="54" spans="15:35" x14ac:dyDescent="0.2">
      <c r="O54" s="38">
        <v>50</v>
      </c>
      <c r="Q54" s="43"/>
      <c r="R54" s="43"/>
      <c r="S54" s="44">
        <v>32.948</v>
      </c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57"/>
    </row>
    <row r="55" spans="15:35" x14ac:dyDescent="0.2">
      <c r="O55" s="38">
        <v>51</v>
      </c>
      <c r="P55" s="56"/>
      <c r="Q55" s="43"/>
      <c r="R55" s="43"/>
      <c r="S55" s="44">
        <v>33.07</v>
      </c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57"/>
    </row>
    <row r="56" spans="15:35" x14ac:dyDescent="0.2">
      <c r="O56" s="38">
        <v>52</v>
      </c>
      <c r="P56" s="56"/>
      <c r="Q56" s="43"/>
      <c r="R56" s="43"/>
      <c r="S56" s="44">
        <v>33.006999999999998</v>
      </c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57"/>
    </row>
    <row r="57" spans="15:35" x14ac:dyDescent="0.2">
      <c r="O57" s="38">
        <v>53</v>
      </c>
      <c r="P57" s="56"/>
      <c r="Q57" s="43"/>
      <c r="R57" s="43"/>
      <c r="S57" s="44">
        <v>32.822000000000003</v>
      </c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57"/>
    </row>
    <row r="58" spans="15:35" x14ac:dyDescent="0.2">
      <c r="O58" s="38">
        <v>54</v>
      </c>
      <c r="P58" s="56"/>
      <c r="Q58" s="43"/>
      <c r="R58" s="43"/>
      <c r="S58" s="44">
        <v>32.661999999999999</v>
      </c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57"/>
    </row>
    <row r="59" spans="15:35" x14ac:dyDescent="0.2">
      <c r="O59" s="38">
        <v>55</v>
      </c>
      <c r="P59" s="56"/>
      <c r="Q59" s="43"/>
      <c r="R59" s="43"/>
      <c r="S59" s="44">
        <v>32.770000000000003</v>
      </c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57"/>
    </row>
    <row r="60" spans="15:35" x14ac:dyDescent="0.2">
      <c r="O60" s="38">
        <v>56</v>
      </c>
      <c r="P60" s="56"/>
      <c r="Q60" s="43"/>
      <c r="R60" s="43"/>
      <c r="S60" s="44">
        <v>32.677</v>
      </c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57"/>
    </row>
    <row r="61" spans="15:35" x14ac:dyDescent="0.2">
      <c r="O61" s="38">
        <v>57</v>
      </c>
      <c r="P61" s="56"/>
      <c r="Q61" s="43"/>
      <c r="R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57"/>
    </row>
    <row r="62" spans="15:35" x14ac:dyDescent="0.2">
      <c r="O62" s="38">
        <v>58</v>
      </c>
      <c r="P62" s="5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57"/>
    </row>
    <row r="63" spans="15:35" x14ac:dyDescent="0.2">
      <c r="O63" s="38">
        <v>59</v>
      </c>
      <c r="P63" s="56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57"/>
    </row>
    <row r="64" spans="15:35" ht="17" thickBot="1" x14ac:dyDescent="0.25">
      <c r="O64" s="38">
        <v>60</v>
      </c>
      <c r="P64" s="96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5" spans="13:37" x14ac:dyDescent="0.2">
      <c r="Y65" s="44"/>
    </row>
    <row r="66" spans="13:37" x14ac:dyDescent="0.2">
      <c r="M66" t="s">
        <v>63</v>
      </c>
      <c r="P66">
        <v>40</v>
      </c>
      <c r="T66" s="44"/>
      <c r="Y66" s="44"/>
      <c r="Z66" s="107"/>
    </row>
    <row r="67" spans="13:37" x14ac:dyDescent="0.2">
      <c r="M67" t="s">
        <v>22</v>
      </c>
      <c r="P67" s="44">
        <v>38.463000000000001</v>
      </c>
      <c r="Q67" s="44">
        <v>39.079000000000001</v>
      </c>
      <c r="R67" s="44">
        <v>40.658999999999999</v>
      </c>
      <c r="S67" s="44">
        <v>37.195999999999998</v>
      </c>
      <c r="T67" s="44">
        <v>38.106999999999999</v>
      </c>
      <c r="U67" s="44">
        <v>37.823</v>
      </c>
      <c r="V67" s="44">
        <v>37.649000000000001</v>
      </c>
      <c r="W67" s="44">
        <v>42.113999999999997</v>
      </c>
      <c r="X67" s="44">
        <v>38.067</v>
      </c>
      <c r="Y67" s="44">
        <v>37.756999999999998</v>
      </c>
      <c r="Z67" s="44">
        <v>37.323999999999998</v>
      </c>
      <c r="AA67" s="44">
        <v>38.04</v>
      </c>
      <c r="AB67" s="44">
        <v>37.814999999999998</v>
      </c>
      <c r="AC67" s="44">
        <v>37.411000000000001</v>
      </c>
      <c r="AD67" s="44">
        <v>37.131</v>
      </c>
      <c r="AE67" s="44">
        <v>36.805999999999997</v>
      </c>
      <c r="AF67" s="44">
        <v>36.999000000000002</v>
      </c>
      <c r="AG67" s="44">
        <v>46.530999999999999</v>
      </c>
      <c r="AH67" s="44">
        <v>36.549999999999997</v>
      </c>
      <c r="AK67" s="44"/>
    </row>
    <row r="68" spans="13:37" x14ac:dyDescent="0.2">
      <c r="M68" t="s">
        <v>23</v>
      </c>
      <c r="Q68">
        <v>154.30600000000001</v>
      </c>
      <c r="R68">
        <v>152.82400000000001</v>
      </c>
      <c r="S68">
        <v>158.97399999999999</v>
      </c>
      <c r="T68">
        <v>152.477</v>
      </c>
      <c r="U68">
        <v>150.762</v>
      </c>
      <c r="V68">
        <v>191.887</v>
      </c>
      <c r="W68">
        <v>150.798</v>
      </c>
      <c r="X68">
        <v>161.084</v>
      </c>
      <c r="Y68">
        <v>151.17599999999999</v>
      </c>
      <c r="Z68">
        <v>151.09399999999999</v>
      </c>
      <c r="AA68">
        <v>151.62899999999999</v>
      </c>
      <c r="AB68">
        <v>152.84299999999999</v>
      </c>
      <c r="AC68">
        <v>150.678</v>
      </c>
      <c r="AD68">
        <v>150.34</v>
      </c>
      <c r="AE68">
        <v>150.87700000000001</v>
      </c>
      <c r="AF68">
        <v>151.73699999999999</v>
      </c>
      <c r="AG68">
        <v>150.48500000000001</v>
      </c>
      <c r="AH68">
        <v>150.12799999999999</v>
      </c>
      <c r="AI68">
        <v>151.14400000000001</v>
      </c>
    </row>
    <row r="69" spans="13:37" x14ac:dyDescent="0.2">
      <c r="M69" t="s">
        <v>24</v>
      </c>
      <c r="P69" s="51">
        <f>SUM(P5:P68)</f>
        <v>924.76299999999992</v>
      </c>
      <c r="Q69" s="51">
        <f t="shared" ref="Q69:AI69" si="9">SUM(Q5:Q68)</f>
        <v>1619.2150000000004</v>
      </c>
      <c r="R69" s="51">
        <f t="shared" si="9"/>
        <v>1126.0209999999997</v>
      </c>
      <c r="S69" s="51">
        <f t="shared" si="9"/>
        <v>2036.0269999999998</v>
      </c>
      <c r="T69" s="51">
        <f>SUM(T6:T68)</f>
        <v>1134.604</v>
      </c>
      <c r="U69" s="51">
        <f t="shared" si="9"/>
        <v>1674.211</v>
      </c>
      <c r="V69" s="51">
        <f t="shared" si="9"/>
        <v>1413.7789999999998</v>
      </c>
      <c r="W69" s="51">
        <f t="shared" si="9"/>
        <v>1129.5030000000002</v>
      </c>
      <c r="X69" s="51">
        <f t="shared" si="9"/>
        <v>1260.9010000000001</v>
      </c>
      <c r="Y69" s="51">
        <f t="shared" si="9"/>
        <v>1259.0250000000001</v>
      </c>
      <c r="Z69" s="51">
        <f t="shared" si="9"/>
        <v>1732.6180000000004</v>
      </c>
      <c r="AA69" s="51">
        <f t="shared" si="9"/>
        <v>1059.4849999999999</v>
      </c>
      <c r="AB69" s="51">
        <f t="shared" si="9"/>
        <v>1247.9890000000003</v>
      </c>
      <c r="AC69" s="51">
        <f t="shared" si="9"/>
        <v>1182.4349999999999</v>
      </c>
      <c r="AD69" s="51">
        <f t="shared" si="9"/>
        <v>1231.702</v>
      </c>
      <c r="AE69" s="51">
        <f t="shared" si="9"/>
        <v>1440.1740000000002</v>
      </c>
      <c r="AF69" s="51">
        <f t="shared" si="9"/>
        <v>911.65300000000002</v>
      </c>
      <c r="AG69" s="51">
        <f t="shared" si="9"/>
        <v>894.43999999999994</v>
      </c>
      <c r="AH69" s="51">
        <f t="shared" si="9"/>
        <v>908.46100000000001</v>
      </c>
      <c r="AI69" s="51">
        <f t="shared" si="9"/>
        <v>1003.871</v>
      </c>
      <c r="AK69" s="51"/>
    </row>
    <row r="70" spans="13:37" x14ac:dyDescent="0.2">
      <c r="P70" t="str">
        <f>TEXT(P69/(24 * 60 * 60),"ч:мм:сс")</f>
        <v>0:15:25</v>
      </c>
      <c r="Q70" t="str">
        <f t="shared" ref="Q70:AI70" si="10">TEXT(Q69/(24 * 60 * 60),"ч:мм:сс")</f>
        <v>0:26:59</v>
      </c>
      <c r="R70" t="str">
        <f t="shared" si="10"/>
        <v>0:18:46</v>
      </c>
      <c r="S70" t="str">
        <f t="shared" si="10"/>
        <v>0:33:56</v>
      </c>
      <c r="T70" t="str">
        <f t="shared" si="10"/>
        <v>0:18:55</v>
      </c>
      <c r="U70" t="str">
        <f t="shared" si="10"/>
        <v>0:27:54</v>
      </c>
      <c r="V70" t="str">
        <f t="shared" si="10"/>
        <v>0:23:34</v>
      </c>
      <c r="W70" t="str">
        <f t="shared" si="10"/>
        <v>0:18:50</v>
      </c>
      <c r="X70" t="str">
        <f t="shared" si="10"/>
        <v>0:21:01</v>
      </c>
      <c r="Y70" t="str">
        <f t="shared" si="10"/>
        <v>0:20:59</v>
      </c>
      <c r="Z70" t="str">
        <f t="shared" si="10"/>
        <v>0:28:53</v>
      </c>
      <c r="AA70" t="str">
        <f t="shared" si="10"/>
        <v>0:17:39</v>
      </c>
      <c r="AB70" t="str">
        <f t="shared" si="10"/>
        <v>0:20:48</v>
      </c>
      <c r="AC70" t="str">
        <f t="shared" si="10"/>
        <v>0:19:42</v>
      </c>
      <c r="AD70" t="str">
        <f t="shared" si="10"/>
        <v>0:20:32</v>
      </c>
      <c r="AE70" t="str">
        <f t="shared" si="10"/>
        <v>0:24:00</v>
      </c>
      <c r="AF70" t="str">
        <f t="shared" si="10"/>
        <v>0:15:12</v>
      </c>
      <c r="AG70" t="str">
        <f t="shared" si="10"/>
        <v>0:14:54</v>
      </c>
      <c r="AH70" t="str">
        <f t="shared" si="10"/>
        <v>0:15:08</v>
      </c>
      <c r="AI70" t="str">
        <f t="shared" si="10"/>
        <v>0:16:44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3F94-84F2-5347-8427-8E0CFE981B64}">
  <dimension ref="A1:AK70"/>
  <sheetViews>
    <sheetView tabSelected="1" topLeftCell="L1" zoomScale="125" zoomScaleNormal="70" zoomScalePageLayoutView="70" workbookViewId="0">
      <selection activeCell="AD67" sqref="AD67"/>
    </sheetView>
  </sheetViews>
  <sheetFormatPr baseColWidth="10" defaultColWidth="11" defaultRowHeight="16" x14ac:dyDescent="0.2"/>
  <cols>
    <col min="2" max="2" width="15.83203125" bestFit="1" customWidth="1"/>
    <col min="4" max="4" width="9.1640625" customWidth="1"/>
    <col min="5" max="5" width="12.5" customWidth="1"/>
    <col min="8" max="8" width="11.83203125" bestFit="1" customWidth="1"/>
    <col min="14" max="14" width="5.33203125" customWidth="1"/>
    <col min="15" max="15" width="4.33203125" customWidth="1"/>
    <col min="16" max="16" width="11.6640625" customWidth="1"/>
    <col min="17" max="18" width="12.33203125" customWidth="1"/>
    <col min="19" max="19" width="11.6640625" customWidth="1"/>
    <col min="20" max="20" width="11.1640625" customWidth="1"/>
    <col min="21" max="21" width="9.83203125" customWidth="1"/>
    <col min="22" max="22" width="11" customWidth="1"/>
    <col min="23" max="23" width="12" customWidth="1"/>
    <col min="24" max="24" width="13" customWidth="1"/>
    <col min="25" max="25" width="10.5" customWidth="1"/>
    <col min="26" max="26" width="10.6640625" customWidth="1"/>
    <col min="27" max="27" width="11" customWidth="1"/>
    <col min="28" max="28" width="12.1640625" customWidth="1"/>
    <col min="29" max="29" width="11.1640625" customWidth="1"/>
    <col min="30" max="30" width="12" customWidth="1"/>
    <col min="31" max="31" width="11.5" customWidth="1"/>
    <col min="32" max="32" width="12.83203125" customWidth="1"/>
    <col min="33" max="33" width="12.1640625" customWidth="1"/>
    <col min="34" max="34" width="10.6640625" customWidth="1"/>
    <col min="35" max="35" width="12" customWidth="1"/>
  </cols>
  <sheetData>
    <row r="1" spans="1:35" ht="20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35" x14ac:dyDescent="0.2">
      <c r="C2" s="1"/>
      <c r="D2" s="1"/>
      <c r="E2" s="1"/>
      <c r="F2" s="1"/>
      <c r="G2" s="1"/>
      <c r="H2" s="1"/>
      <c r="I2" s="1"/>
      <c r="J2" s="1"/>
      <c r="K2" s="1"/>
    </row>
    <row r="3" spans="1:35" ht="20" thickBot="1" x14ac:dyDescent="0.3">
      <c r="A3" s="182" t="s">
        <v>200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35" ht="20" thickBot="1" x14ac:dyDescent="0.3">
      <c r="A4" s="183"/>
      <c r="B4" s="183"/>
      <c r="C4" s="183"/>
      <c r="D4" s="183"/>
      <c r="E4" s="183"/>
      <c r="F4" s="184"/>
      <c r="G4" s="184"/>
      <c r="H4" s="184"/>
      <c r="I4" s="183"/>
      <c r="J4" s="183"/>
      <c r="K4" s="183"/>
      <c r="O4" s="34"/>
      <c r="P4" s="35" t="str">
        <f>B7</f>
        <v>Назарчук</v>
      </c>
      <c r="Q4" s="36" t="str">
        <f>B8</f>
        <v>Тофан</v>
      </c>
      <c r="R4" s="36" t="str">
        <f>B9</f>
        <v>Назарчук</v>
      </c>
      <c r="S4" s="36" t="str">
        <f>B10</f>
        <v>Поляруш</v>
      </c>
      <c r="T4" s="36" t="str">
        <f>B11</f>
        <v>Назарчук</v>
      </c>
      <c r="U4" s="36" t="str">
        <f>B12</f>
        <v>Тофан</v>
      </c>
      <c r="V4" s="36" t="str">
        <f>B13</f>
        <v>Назарчук</v>
      </c>
      <c r="W4" s="36" t="str">
        <f>B14</f>
        <v>Поляруш</v>
      </c>
      <c r="X4" s="36" t="str">
        <f>B15</f>
        <v>Тофан</v>
      </c>
      <c r="Y4" s="36" t="str">
        <f>B16</f>
        <v>Назарчук</v>
      </c>
      <c r="Z4" s="36" t="str">
        <f>B17</f>
        <v>Поляруш</v>
      </c>
      <c r="AA4" s="36" t="str">
        <f>B18</f>
        <v>Тофан</v>
      </c>
      <c r="AB4" s="36" t="str">
        <f>B19</f>
        <v>Назарчук</v>
      </c>
      <c r="AC4" s="36" t="str">
        <f>B20</f>
        <v>Тофан</v>
      </c>
      <c r="AD4" s="36" t="str">
        <f>B21</f>
        <v>Поляруш</v>
      </c>
      <c r="AE4" s="36" t="str">
        <f>B22</f>
        <v>Тофан</v>
      </c>
      <c r="AF4" s="36" t="str">
        <f>B23</f>
        <v>Поляруш</v>
      </c>
      <c r="AG4" s="36" t="str">
        <f>B24</f>
        <v>Тофан</v>
      </c>
      <c r="AH4" s="36" t="str">
        <f>B25</f>
        <v>Поляруш</v>
      </c>
      <c r="AI4" s="37" t="str">
        <f>B26</f>
        <v>Тофан</v>
      </c>
    </row>
    <row r="5" spans="1:35" x14ac:dyDescent="0.2">
      <c r="A5" s="185" t="s">
        <v>0</v>
      </c>
      <c r="B5" s="187" t="s">
        <v>1</v>
      </c>
      <c r="C5" s="189" t="s">
        <v>2</v>
      </c>
      <c r="D5" s="191" t="s">
        <v>3</v>
      </c>
      <c r="E5" s="185" t="s">
        <v>4</v>
      </c>
      <c r="F5" s="193" t="s">
        <v>5</v>
      </c>
      <c r="G5" s="194"/>
      <c r="H5" s="195"/>
      <c r="I5" s="191" t="s">
        <v>6</v>
      </c>
      <c r="J5" s="175" t="s">
        <v>7</v>
      </c>
      <c r="K5" s="176"/>
      <c r="L5" s="177" t="s">
        <v>8</v>
      </c>
      <c r="M5" s="179" t="s">
        <v>9</v>
      </c>
      <c r="O5" s="38">
        <v>1</v>
      </c>
      <c r="P5" s="44">
        <v>33.505000000000003</v>
      </c>
      <c r="Q5" s="44">
        <v>35.079000000000001</v>
      </c>
      <c r="R5" s="44">
        <v>33.725999999999999</v>
      </c>
      <c r="S5" s="44">
        <v>33.436999999999998</v>
      </c>
      <c r="T5" s="44">
        <v>34.262</v>
      </c>
      <c r="U5" s="44">
        <v>33.639000000000003</v>
      </c>
      <c r="V5" s="44">
        <v>33.832000000000001</v>
      </c>
      <c r="W5" s="44">
        <v>33.837000000000003</v>
      </c>
      <c r="X5" s="44">
        <v>34.198</v>
      </c>
      <c r="Y5" s="44">
        <v>33.869</v>
      </c>
      <c r="Z5" s="44">
        <v>33.289000000000001</v>
      </c>
      <c r="AA5" s="44">
        <v>34.271000000000001</v>
      </c>
      <c r="AB5" s="44">
        <v>33.243000000000002</v>
      </c>
      <c r="AC5" s="44">
        <v>34.034999999999997</v>
      </c>
      <c r="AD5" s="44">
        <v>33.942</v>
      </c>
      <c r="AE5" s="44">
        <v>33.847999999999999</v>
      </c>
      <c r="AF5" s="44">
        <v>33.649000000000001</v>
      </c>
      <c r="AG5" s="44">
        <v>33.555999999999997</v>
      </c>
      <c r="AI5" s="44">
        <v>32.807000000000002</v>
      </c>
    </row>
    <row r="6" spans="1:35" ht="31" thickBot="1" x14ac:dyDescent="0.25">
      <c r="A6" s="186"/>
      <c r="B6" s="188"/>
      <c r="C6" s="190"/>
      <c r="D6" s="192"/>
      <c r="E6" s="186"/>
      <c r="F6" s="2" t="s">
        <v>10</v>
      </c>
      <c r="G6" s="3" t="s">
        <v>11</v>
      </c>
      <c r="H6" s="4" t="s">
        <v>12</v>
      </c>
      <c r="I6" s="192"/>
      <c r="J6" s="103" t="s">
        <v>13</v>
      </c>
      <c r="K6" s="103" t="s">
        <v>14</v>
      </c>
      <c r="L6" s="178"/>
      <c r="M6" s="180"/>
      <c r="O6" s="38">
        <v>2</v>
      </c>
      <c r="P6" s="44">
        <v>33.156999999999996</v>
      </c>
      <c r="Q6" s="44">
        <v>34.331000000000003</v>
      </c>
      <c r="R6" s="44">
        <v>33.332999999999998</v>
      </c>
      <c r="S6" s="44">
        <v>33.692999999999998</v>
      </c>
      <c r="T6" s="44">
        <v>33.176000000000002</v>
      </c>
      <c r="U6" s="44">
        <v>33.26</v>
      </c>
      <c r="V6" s="44">
        <v>33.648000000000003</v>
      </c>
      <c r="W6" s="44">
        <v>34.112000000000002</v>
      </c>
      <c r="X6" s="44">
        <v>33.561</v>
      </c>
      <c r="Y6" s="44">
        <v>34.752000000000002</v>
      </c>
      <c r="Z6" s="44">
        <v>33.197000000000003</v>
      </c>
      <c r="AA6" s="44">
        <v>34.018000000000001</v>
      </c>
      <c r="AB6" s="44">
        <v>33.386000000000003</v>
      </c>
      <c r="AC6" s="44">
        <v>33.43</v>
      </c>
      <c r="AD6" s="44">
        <v>33.146000000000001</v>
      </c>
      <c r="AE6" s="44">
        <v>33.625</v>
      </c>
      <c r="AF6" s="44">
        <v>33.154000000000003</v>
      </c>
      <c r="AG6" s="44">
        <v>33.363</v>
      </c>
      <c r="AH6" s="44">
        <v>32.762999999999998</v>
      </c>
      <c r="AI6" s="44">
        <v>32.710999999999999</v>
      </c>
    </row>
    <row r="7" spans="1:35" ht="17" thickBot="1" x14ac:dyDescent="0.25">
      <c r="A7" s="6">
        <v>1</v>
      </c>
      <c r="B7" s="7" t="s">
        <v>201</v>
      </c>
      <c r="C7" s="8">
        <v>24</v>
      </c>
      <c r="D7" s="9"/>
      <c r="E7" s="10">
        <f>COUNT(P$5:P$54)</f>
        <v>39</v>
      </c>
      <c r="F7" s="11">
        <f>MIN(P5:P54)</f>
        <v>33.091000000000001</v>
      </c>
      <c r="G7" s="12">
        <f>AVERAGE(P5:P54)</f>
        <v>33.601692307692296</v>
      </c>
      <c r="H7" s="13">
        <f>G7-F7</f>
        <v>0.51069230769229534</v>
      </c>
      <c r="I7" s="14">
        <v>1.6030092592592592E-2</v>
      </c>
      <c r="J7" s="15">
        <f>I7</f>
        <v>1.6030092592592592E-2</v>
      </c>
      <c r="K7" s="16">
        <f>J7</f>
        <v>1.6030092592592592E-2</v>
      </c>
      <c r="L7" s="44" t="s">
        <v>204</v>
      </c>
      <c r="M7" s="48"/>
      <c r="O7" s="38">
        <v>3</v>
      </c>
      <c r="P7" s="44">
        <v>33.125</v>
      </c>
      <c r="Q7" s="44">
        <v>33.970999999999997</v>
      </c>
      <c r="R7" s="44">
        <v>33.396000000000001</v>
      </c>
      <c r="S7" s="44">
        <v>33.465000000000003</v>
      </c>
      <c r="T7" s="44">
        <v>33.008000000000003</v>
      </c>
      <c r="U7" s="44">
        <v>33.258000000000003</v>
      </c>
      <c r="V7" s="44">
        <v>33.36</v>
      </c>
      <c r="W7" s="44">
        <v>33.893999999999998</v>
      </c>
      <c r="X7" s="44">
        <v>33.853000000000002</v>
      </c>
      <c r="Y7" s="44">
        <v>33.124000000000002</v>
      </c>
      <c r="Z7" s="44">
        <v>33.177</v>
      </c>
      <c r="AA7" s="44">
        <v>33.57</v>
      </c>
      <c r="AB7" s="44">
        <v>32.866999999999997</v>
      </c>
      <c r="AC7" s="44">
        <v>33.712000000000003</v>
      </c>
      <c r="AD7" s="44">
        <v>32.947000000000003</v>
      </c>
      <c r="AE7" s="44">
        <v>33.569000000000003</v>
      </c>
      <c r="AF7" s="44">
        <v>33.182000000000002</v>
      </c>
      <c r="AG7" s="44">
        <v>33.020000000000003</v>
      </c>
      <c r="AH7" s="44">
        <v>32.729999999999997</v>
      </c>
      <c r="AI7" s="44">
        <v>32.505000000000003</v>
      </c>
    </row>
    <row r="8" spans="1:35" ht="17" thickBot="1" x14ac:dyDescent="0.25">
      <c r="A8" s="17">
        <v>2</v>
      </c>
      <c r="B8" s="112" t="s">
        <v>202</v>
      </c>
      <c r="C8" s="109">
        <v>21</v>
      </c>
      <c r="D8" s="20"/>
      <c r="E8" s="10">
        <f>COUNT(Q$5:Q$54)</f>
        <v>28</v>
      </c>
      <c r="F8" s="45">
        <f>MIN(Q5:Q54)</f>
        <v>33.179000000000002</v>
      </c>
      <c r="G8" s="21">
        <f>AVERAGE(Q5:Q54)</f>
        <v>33.546678571428579</v>
      </c>
      <c r="H8" s="22">
        <f>G8-F8</f>
        <v>0.36767857142857707</v>
      </c>
      <c r="I8" s="23">
        <v>2.9143518518518517E-2</v>
      </c>
      <c r="J8" s="24">
        <f t="shared" ref="J8:J17" si="0">I8-I7</f>
        <v>1.3113425925925924E-2</v>
      </c>
      <c r="K8" s="25">
        <f>J8</f>
        <v>1.3113425925925924E-2</v>
      </c>
      <c r="L8" s="44" t="s">
        <v>205</v>
      </c>
      <c r="M8" s="47"/>
      <c r="O8" s="38">
        <v>4</v>
      </c>
      <c r="P8" s="44">
        <v>33.091000000000001</v>
      </c>
      <c r="Q8" s="44">
        <v>33.588000000000001</v>
      </c>
      <c r="R8" s="44">
        <v>33.159999999999997</v>
      </c>
      <c r="S8" s="44">
        <v>33.773000000000003</v>
      </c>
      <c r="T8" s="44">
        <v>33.209000000000003</v>
      </c>
      <c r="U8" s="44">
        <v>32.781999999999996</v>
      </c>
      <c r="V8" s="44">
        <v>33.344000000000001</v>
      </c>
      <c r="W8" s="44">
        <v>33.344000000000001</v>
      </c>
      <c r="X8" s="44">
        <v>33.545000000000002</v>
      </c>
      <c r="Y8" s="44">
        <v>37.432000000000002</v>
      </c>
      <c r="Z8" s="44">
        <v>34.149000000000001</v>
      </c>
      <c r="AA8" s="44">
        <v>34.479999999999997</v>
      </c>
      <c r="AB8" s="44">
        <v>32.837000000000003</v>
      </c>
      <c r="AC8" s="44">
        <v>33.152999999999999</v>
      </c>
      <c r="AD8" s="44">
        <v>33.332999999999998</v>
      </c>
      <c r="AE8" s="44">
        <v>33.347999999999999</v>
      </c>
      <c r="AF8" s="44">
        <v>33.11</v>
      </c>
      <c r="AG8" s="44">
        <v>33.171999999999997</v>
      </c>
      <c r="AH8" s="44">
        <v>32.720999999999997</v>
      </c>
      <c r="AI8" s="44">
        <v>32.802</v>
      </c>
    </row>
    <row r="9" spans="1:35" ht="17" thickBot="1" x14ac:dyDescent="0.25">
      <c r="A9" s="17">
        <v>3</v>
      </c>
      <c r="B9" s="112" t="s">
        <v>201</v>
      </c>
      <c r="C9" s="109">
        <v>24</v>
      </c>
      <c r="D9" s="20"/>
      <c r="E9" s="10">
        <f>COUNT(R$5:R$54)</f>
        <v>32</v>
      </c>
      <c r="F9" s="26">
        <f>MIN(R5:R54)</f>
        <v>33.040999999999997</v>
      </c>
      <c r="G9" s="27">
        <f>AVERAGE(R5:R54)</f>
        <v>33.41965625000001</v>
      </c>
      <c r="H9" s="22">
        <f t="shared" ref="H9:H18" si="1">G9-F9</f>
        <v>0.37865625000001302</v>
      </c>
      <c r="I9" s="23">
        <v>4.3750000000000004E-2</v>
      </c>
      <c r="J9" s="24">
        <f t="shared" si="0"/>
        <v>1.4606481481481488E-2</v>
      </c>
      <c r="K9" s="25">
        <f>J9+K7</f>
        <v>3.063657407407408E-2</v>
      </c>
      <c r="L9" s="44" t="s">
        <v>206</v>
      </c>
      <c r="M9" s="47"/>
      <c r="O9" s="38">
        <v>5</v>
      </c>
      <c r="P9" s="44">
        <v>33.247</v>
      </c>
      <c r="Q9" s="44">
        <v>34.081000000000003</v>
      </c>
      <c r="R9" s="44">
        <v>33.201999999999998</v>
      </c>
      <c r="S9" s="44">
        <v>34.343000000000004</v>
      </c>
      <c r="T9" s="44">
        <v>33.088999999999999</v>
      </c>
      <c r="U9" s="44">
        <v>32.960999999999999</v>
      </c>
      <c r="V9" s="44">
        <v>33.54</v>
      </c>
      <c r="W9" s="44">
        <v>33.442</v>
      </c>
      <c r="X9" s="44">
        <v>33.500999999999998</v>
      </c>
      <c r="Z9" s="44">
        <v>32.805</v>
      </c>
      <c r="AA9" s="44">
        <v>33.185000000000002</v>
      </c>
      <c r="AB9" s="44">
        <v>33.076999999999998</v>
      </c>
      <c r="AC9" s="44">
        <v>32.893000000000001</v>
      </c>
      <c r="AD9" s="44">
        <v>33.296999999999997</v>
      </c>
      <c r="AE9" s="44">
        <v>33.201000000000001</v>
      </c>
      <c r="AF9" s="44">
        <v>33.012</v>
      </c>
      <c r="AG9" s="44">
        <v>33.633000000000003</v>
      </c>
      <c r="AH9" s="44">
        <v>37.143999999999998</v>
      </c>
      <c r="AI9" s="44">
        <v>32.506</v>
      </c>
    </row>
    <row r="10" spans="1:35" ht="17" thickBot="1" x14ac:dyDescent="0.25">
      <c r="A10" s="17">
        <v>4</v>
      </c>
      <c r="B10" s="112" t="s">
        <v>203</v>
      </c>
      <c r="C10" s="109">
        <v>87</v>
      </c>
      <c r="D10" s="20"/>
      <c r="E10" s="10">
        <f>COUNT(S$5:S$54)</f>
        <v>34</v>
      </c>
      <c r="F10" s="28">
        <f>MIN(S5:S54)</f>
        <v>32.828000000000003</v>
      </c>
      <c r="G10" s="27">
        <f>AVERAGE(S5:S54)</f>
        <v>33.229529411764709</v>
      </c>
      <c r="H10" s="22">
        <f t="shared" si="1"/>
        <v>0.40152941176470591</v>
      </c>
      <c r="I10" s="23">
        <v>5.9027777777777783E-2</v>
      </c>
      <c r="J10" s="24">
        <f t="shared" si="0"/>
        <v>1.5277777777777779E-2</v>
      </c>
      <c r="K10" s="25">
        <f>J10</f>
        <v>1.5277777777777779E-2</v>
      </c>
      <c r="L10" s="44" t="s">
        <v>207</v>
      </c>
      <c r="M10" s="47"/>
      <c r="O10" s="38">
        <v>6</v>
      </c>
      <c r="P10" s="44">
        <v>33.484999999999999</v>
      </c>
      <c r="Q10" s="44">
        <v>33.628999999999998</v>
      </c>
      <c r="R10" s="44">
        <v>33.523000000000003</v>
      </c>
      <c r="S10" s="44">
        <v>33.402999999999999</v>
      </c>
      <c r="T10" s="44">
        <v>32.869</v>
      </c>
      <c r="U10" s="44">
        <v>32.902000000000001</v>
      </c>
      <c r="V10" s="44">
        <v>33.109000000000002</v>
      </c>
      <c r="W10" s="44">
        <v>33.619999999999997</v>
      </c>
      <c r="X10" s="44">
        <v>33.457999999999998</v>
      </c>
      <c r="Y10" s="44">
        <v>33.387</v>
      </c>
      <c r="Z10" s="44">
        <v>32.966000000000001</v>
      </c>
      <c r="AA10" s="44">
        <v>33.524000000000001</v>
      </c>
      <c r="AB10" s="44">
        <v>32.881</v>
      </c>
      <c r="AC10" s="44">
        <v>33.018999999999998</v>
      </c>
      <c r="AD10" s="44">
        <v>33.222999999999999</v>
      </c>
      <c r="AE10" s="44">
        <v>33.067999999999998</v>
      </c>
      <c r="AF10" s="44">
        <v>32.960999999999999</v>
      </c>
      <c r="AG10" s="44">
        <v>32.942999999999998</v>
      </c>
      <c r="AI10" s="44">
        <v>32.408999999999999</v>
      </c>
    </row>
    <row r="11" spans="1:35" ht="17" thickBot="1" x14ac:dyDescent="0.25">
      <c r="A11" s="17">
        <v>5</v>
      </c>
      <c r="B11" s="112" t="s">
        <v>201</v>
      </c>
      <c r="C11" s="110" t="s">
        <v>228</v>
      </c>
      <c r="D11" s="20"/>
      <c r="E11" s="10">
        <f>COUNT(T$5:T$54)</f>
        <v>24</v>
      </c>
      <c r="F11" s="99">
        <f>MIN(T5:T54)</f>
        <v>32.869</v>
      </c>
      <c r="G11" s="27">
        <f>AVERAGE(T5:T54)</f>
        <v>33.190708333333333</v>
      </c>
      <c r="H11" s="22">
        <f t="shared" si="1"/>
        <v>0.32170833333333348</v>
      </c>
      <c r="I11" s="23">
        <v>7.0057870370370368E-2</v>
      </c>
      <c r="J11" s="24">
        <f t="shared" si="0"/>
        <v>1.1030092592592584E-2</v>
      </c>
      <c r="K11" s="25">
        <f>J11+K9</f>
        <v>4.1666666666666664E-2</v>
      </c>
      <c r="L11" s="44" t="s">
        <v>208</v>
      </c>
      <c r="M11" s="47"/>
      <c r="O11" s="38">
        <v>7</v>
      </c>
      <c r="P11" s="44">
        <v>33.368000000000002</v>
      </c>
      <c r="Q11" s="44">
        <v>33.576999999999998</v>
      </c>
      <c r="R11" s="44">
        <v>33.715000000000003</v>
      </c>
      <c r="S11" s="44">
        <v>33.325000000000003</v>
      </c>
      <c r="T11" s="44">
        <v>32.883000000000003</v>
      </c>
      <c r="U11" s="44">
        <v>32.981000000000002</v>
      </c>
      <c r="V11" s="44">
        <v>33.411999999999999</v>
      </c>
      <c r="W11" s="44">
        <v>33.453000000000003</v>
      </c>
      <c r="X11" s="44">
        <v>33.311999999999998</v>
      </c>
      <c r="Y11" s="44">
        <v>33.396999999999998</v>
      </c>
      <c r="Z11" s="44">
        <v>32.741999999999997</v>
      </c>
      <c r="AA11" s="44">
        <v>33.316000000000003</v>
      </c>
      <c r="AB11" s="44">
        <v>32.716000000000001</v>
      </c>
      <c r="AC11" s="44">
        <v>33.298000000000002</v>
      </c>
      <c r="AD11" s="44">
        <v>33.078000000000003</v>
      </c>
      <c r="AE11" s="44">
        <v>33.753999999999998</v>
      </c>
      <c r="AF11" s="44">
        <v>32.921999999999997</v>
      </c>
      <c r="AG11" s="44">
        <v>32.771999999999998</v>
      </c>
      <c r="AH11" s="44">
        <v>32.892000000000003</v>
      </c>
      <c r="AI11" s="44">
        <v>32.319000000000003</v>
      </c>
    </row>
    <row r="12" spans="1:35" ht="17" thickBot="1" x14ac:dyDescent="0.25">
      <c r="A12" s="17">
        <v>6</v>
      </c>
      <c r="B12" s="112" t="s">
        <v>202</v>
      </c>
      <c r="C12" s="109">
        <v>87</v>
      </c>
      <c r="D12" s="20"/>
      <c r="E12" s="10">
        <f>COUNT(U$5:U$54)</f>
        <v>37</v>
      </c>
      <c r="F12" s="45">
        <f>MIN(U5:U54)</f>
        <v>32.738</v>
      </c>
      <c r="G12" s="21">
        <f>AVERAGE(U5:U54)</f>
        <v>33.007945945945941</v>
      </c>
      <c r="H12" s="22">
        <f t="shared" si="1"/>
        <v>0.2699459459459419</v>
      </c>
      <c r="I12" s="23">
        <v>8.637731481481481E-2</v>
      </c>
      <c r="J12" s="24">
        <f t="shared" si="0"/>
        <v>1.6319444444444442E-2</v>
      </c>
      <c r="K12" s="25">
        <f>J12+K8</f>
        <v>2.9432870370370366E-2</v>
      </c>
      <c r="L12" s="44" t="s">
        <v>209</v>
      </c>
      <c r="M12" s="47"/>
      <c r="O12" s="38">
        <v>8</v>
      </c>
      <c r="P12" s="44">
        <v>33.423000000000002</v>
      </c>
      <c r="Q12" s="44">
        <v>33.378999999999998</v>
      </c>
      <c r="R12" s="44">
        <v>33.405999999999999</v>
      </c>
      <c r="S12" s="44">
        <v>33.223999999999997</v>
      </c>
      <c r="T12" s="44">
        <v>32.915999999999997</v>
      </c>
      <c r="U12" s="44">
        <v>32.944000000000003</v>
      </c>
      <c r="V12" s="44">
        <v>33.31</v>
      </c>
      <c r="W12" s="44">
        <v>33.332999999999998</v>
      </c>
      <c r="X12" s="44">
        <v>33.534999999999997</v>
      </c>
      <c r="Y12" s="44">
        <v>33.110999999999997</v>
      </c>
      <c r="Z12" s="44">
        <v>33.143999999999998</v>
      </c>
      <c r="AA12" s="44">
        <v>33.436999999999998</v>
      </c>
      <c r="AB12" s="44">
        <v>33.524999999999999</v>
      </c>
      <c r="AC12" s="44">
        <v>33.027999999999999</v>
      </c>
      <c r="AD12" s="44">
        <v>33.319000000000003</v>
      </c>
      <c r="AE12" s="44">
        <v>33.012</v>
      </c>
      <c r="AF12" s="44">
        <v>33.167999999999999</v>
      </c>
      <c r="AG12" s="44">
        <v>32.648000000000003</v>
      </c>
      <c r="AH12" s="44">
        <v>32.777999999999999</v>
      </c>
      <c r="AI12" s="44">
        <v>32.274999999999999</v>
      </c>
    </row>
    <row r="13" spans="1:35" ht="17" thickBot="1" x14ac:dyDescent="0.25">
      <c r="A13" s="17">
        <v>7</v>
      </c>
      <c r="B13" s="112" t="s">
        <v>201</v>
      </c>
      <c r="C13" s="109">
        <v>55</v>
      </c>
      <c r="D13" s="20"/>
      <c r="E13" s="10">
        <f>COUNT(V$5:V$54)</f>
        <v>43</v>
      </c>
      <c r="F13" s="26">
        <f>MIN(V5:V54)</f>
        <v>32.843000000000004</v>
      </c>
      <c r="G13" s="27">
        <f>AVERAGE(V5:V54)</f>
        <v>33.193302325581406</v>
      </c>
      <c r="H13" s="22">
        <f t="shared" si="1"/>
        <v>0.35030232558140284</v>
      </c>
      <c r="I13" s="23">
        <v>0.10508101851851852</v>
      </c>
      <c r="J13" s="24">
        <f t="shared" si="0"/>
        <v>1.8703703703703708E-2</v>
      </c>
      <c r="K13" s="25">
        <f>J13+K11</f>
        <v>6.0370370370370373E-2</v>
      </c>
      <c r="L13" s="44" t="s">
        <v>210</v>
      </c>
      <c r="M13" s="47"/>
      <c r="O13" s="38">
        <v>9</v>
      </c>
      <c r="P13" s="44">
        <v>33.197000000000003</v>
      </c>
      <c r="Q13" s="44">
        <v>33.878999999999998</v>
      </c>
      <c r="R13" s="44">
        <v>33.517000000000003</v>
      </c>
      <c r="S13" s="44">
        <v>33.006</v>
      </c>
      <c r="T13" s="44">
        <v>33.030999999999999</v>
      </c>
      <c r="U13" s="44">
        <v>32.905999999999999</v>
      </c>
      <c r="V13" s="44">
        <v>33.067</v>
      </c>
      <c r="W13" s="44">
        <v>33.037999999999997</v>
      </c>
      <c r="X13" s="44">
        <v>33.661999999999999</v>
      </c>
      <c r="Y13" s="44">
        <v>33.042000000000002</v>
      </c>
      <c r="Z13" s="44">
        <v>32.723999999999997</v>
      </c>
      <c r="AA13" s="44">
        <v>33.289000000000001</v>
      </c>
      <c r="AB13" s="44">
        <v>32.976999999999997</v>
      </c>
      <c r="AC13" s="44">
        <v>32.909999999999997</v>
      </c>
      <c r="AD13" s="44">
        <v>33.087000000000003</v>
      </c>
      <c r="AE13" s="44">
        <v>33.475000000000001</v>
      </c>
      <c r="AF13" s="44">
        <v>33.061</v>
      </c>
      <c r="AG13" s="44">
        <v>32.656999999999996</v>
      </c>
      <c r="AH13" s="44">
        <v>32.5</v>
      </c>
      <c r="AI13" s="44">
        <v>32.408999999999999</v>
      </c>
    </row>
    <row r="14" spans="1:35" ht="17" thickBot="1" x14ac:dyDescent="0.25">
      <c r="A14" s="17">
        <v>8</v>
      </c>
      <c r="B14" s="112" t="s">
        <v>203</v>
      </c>
      <c r="C14" s="109">
        <v>23</v>
      </c>
      <c r="D14" s="20"/>
      <c r="E14" s="10">
        <f>COUNT(W$5:W$54)</f>
        <v>22</v>
      </c>
      <c r="F14" s="100">
        <f>MIN(W5:W54)</f>
        <v>33.021999999999998</v>
      </c>
      <c r="G14" s="27">
        <f>AVERAGE(W5:W54)</f>
        <v>33.457272727272724</v>
      </c>
      <c r="H14" s="22">
        <f t="shared" si="1"/>
        <v>0.43527272727272504</v>
      </c>
      <c r="I14" s="23">
        <v>0.11583333333333333</v>
      </c>
      <c r="J14" s="24">
        <f t="shared" si="0"/>
        <v>1.0752314814814812E-2</v>
      </c>
      <c r="K14" s="25">
        <f>J14+K10</f>
        <v>2.6030092592592591E-2</v>
      </c>
      <c r="L14" s="44" t="s">
        <v>211</v>
      </c>
      <c r="M14" s="47"/>
      <c r="O14" s="38">
        <v>10</v>
      </c>
      <c r="P14" s="44">
        <v>34.014000000000003</v>
      </c>
      <c r="Q14" s="44">
        <v>33.398000000000003</v>
      </c>
      <c r="R14" s="44">
        <v>33.332999999999998</v>
      </c>
      <c r="S14" s="44">
        <v>33.218000000000004</v>
      </c>
      <c r="T14" s="44">
        <v>33.023000000000003</v>
      </c>
      <c r="U14" s="44">
        <v>32.825000000000003</v>
      </c>
      <c r="V14" s="44">
        <v>33.252000000000002</v>
      </c>
      <c r="W14" s="44">
        <v>33.295999999999999</v>
      </c>
      <c r="X14" s="44">
        <v>33.215000000000003</v>
      </c>
      <c r="Y14" s="44">
        <v>33.130000000000003</v>
      </c>
      <c r="Z14" s="44">
        <v>32.868000000000002</v>
      </c>
      <c r="AA14" s="44">
        <v>33.094000000000001</v>
      </c>
      <c r="AB14" s="44">
        <v>32.924999999999997</v>
      </c>
      <c r="AC14" s="44">
        <v>32.933999999999997</v>
      </c>
      <c r="AD14" s="44">
        <v>33.110999999999997</v>
      </c>
      <c r="AE14" s="44">
        <v>32.86</v>
      </c>
      <c r="AF14" s="44">
        <v>32.938000000000002</v>
      </c>
      <c r="AG14" s="44">
        <v>32.624000000000002</v>
      </c>
      <c r="AH14" s="44">
        <v>32.753</v>
      </c>
      <c r="AI14" s="44">
        <v>32.170999999999999</v>
      </c>
    </row>
    <row r="15" spans="1:35" ht="17" thickBot="1" x14ac:dyDescent="0.25">
      <c r="A15" s="17">
        <v>9</v>
      </c>
      <c r="B15" s="112" t="s">
        <v>202</v>
      </c>
      <c r="C15" s="109">
        <v>21</v>
      </c>
      <c r="D15" s="20"/>
      <c r="E15" s="10">
        <f>COUNT(X$5:X$54)</f>
        <v>26</v>
      </c>
      <c r="F15" s="28">
        <f>MIN(X5:X54)</f>
        <v>32.898000000000003</v>
      </c>
      <c r="G15" s="27">
        <f>AVERAGE(X5:X54)</f>
        <v>33.334538461538457</v>
      </c>
      <c r="H15" s="22">
        <f t="shared" si="1"/>
        <v>0.43653846153845421</v>
      </c>
      <c r="I15" s="23">
        <v>0.12804398148148147</v>
      </c>
      <c r="J15" s="24">
        <f t="shared" si="0"/>
        <v>1.2210648148148137E-2</v>
      </c>
      <c r="K15" s="25">
        <f t="shared" ref="K15" si="2">J15+K12</f>
        <v>4.1643518518518503E-2</v>
      </c>
      <c r="L15" s="44" t="s">
        <v>212</v>
      </c>
      <c r="M15" s="47"/>
      <c r="O15" s="38">
        <v>11</v>
      </c>
      <c r="P15" s="44">
        <v>33.284999999999997</v>
      </c>
      <c r="Q15" s="44">
        <v>33.438000000000002</v>
      </c>
      <c r="R15" s="44">
        <v>33.503</v>
      </c>
      <c r="S15" s="44">
        <v>33.331000000000003</v>
      </c>
      <c r="T15" s="44">
        <v>33.222999999999999</v>
      </c>
      <c r="U15" s="44">
        <v>33.033000000000001</v>
      </c>
      <c r="V15" s="44">
        <v>33.073</v>
      </c>
      <c r="W15" s="44">
        <v>33.779000000000003</v>
      </c>
      <c r="X15" s="44">
        <v>33.11</v>
      </c>
      <c r="Y15" s="44">
        <v>32.808</v>
      </c>
      <c r="Z15" s="44">
        <v>32.938000000000002</v>
      </c>
      <c r="AA15" s="44">
        <v>33.850999999999999</v>
      </c>
      <c r="AB15" s="44">
        <v>32.741999999999997</v>
      </c>
      <c r="AC15" s="44">
        <v>33.033999999999999</v>
      </c>
      <c r="AD15" s="44">
        <v>32.966000000000001</v>
      </c>
      <c r="AE15" s="44">
        <v>32.902000000000001</v>
      </c>
      <c r="AF15" s="44">
        <v>32.780999999999999</v>
      </c>
      <c r="AG15" s="44">
        <v>32.368000000000002</v>
      </c>
      <c r="AH15" s="44">
        <v>32.232999999999997</v>
      </c>
      <c r="AI15" s="44">
        <v>32.462000000000003</v>
      </c>
    </row>
    <row r="16" spans="1:35" ht="17" thickBot="1" x14ac:dyDescent="0.25">
      <c r="A16" s="17">
        <v>10</v>
      </c>
      <c r="B16" s="112" t="s">
        <v>201</v>
      </c>
      <c r="C16" s="109">
        <v>24</v>
      </c>
      <c r="D16" s="20"/>
      <c r="E16" s="10">
        <f>COUNT(Y$5:Y$54)</f>
        <v>32</v>
      </c>
      <c r="F16" s="28">
        <f>MIN(Y5:Y54)</f>
        <v>32.808</v>
      </c>
      <c r="G16" s="27">
        <f>AVERAGE(Y5:Y54)</f>
        <v>33.326375000000006</v>
      </c>
      <c r="H16" s="22">
        <f t="shared" si="1"/>
        <v>0.51837500000000603</v>
      </c>
      <c r="I16" s="23">
        <v>0.14344907407407406</v>
      </c>
      <c r="J16" s="24">
        <f t="shared" si="0"/>
        <v>1.5405092592592595E-2</v>
      </c>
      <c r="K16" s="25">
        <f>J16+K13</f>
        <v>7.5775462962962975E-2</v>
      </c>
      <c r="L16" s="44" t="s">
        <v>213</v>
      </c>
      <c r="M16" s="49"/>
      <c r="O16" s="38">
        <v>12</v>
      </c>
      <c r="P16" s="44">
        <v>33.192999999999998</v>
      </c>
      <c r="Q16" s="44">
        <v>33.326999999999998</v>
      </c>
      <c r="R16" s="44">
        <v>33.448</v>
      </c>
      <c r="S16" s="44">
        <v>33.021000000000001</v>
      </c>
      <c r="T16" s="44">
        <v>32.966999999999999</v>
      </c>
      <c r="U16" s="44">
        <v>33.113999999999997</v>
      </c>
      <c r="V16" s="44">
        <v>33.244</v>
      </c>
      <c r="W16" s="44">
        <v>33.021999999999998</v>
      </c>
      <c r="X16" s="44">
        <v>33.081000000000003</v>
      </c>
      <c r="Y16" s="44">
        <v>32.994999999999997</v>
      </c>
      <c r="Z16" s="44">
        <v>32.606999999999999</v>
      </c>
      <c r="AA16" s="44">
        <v>33.350999999999999</v>
      </c>
      <c r="AB16" s="44">
        <v>33.055999999999997</v>
      </c>
      <c r="AC16" s="44">
        <v>32.875999999999998</v>
      </c>
      <c r="AD16" s="44">
        <v>32.856000000000002</v>
      </c>
      <c r="AE16" s="44">
        <v>33.051000000000002</v>
      </c>
      <c r="AF16" s="44">
        <v>32.868000000000002</v>
      </c>
      <c r="AG16" s="44">
        <v>32.813000000000002</v>
      </c>
      <c r="AH16" s="44">
        <v>32.786000000000001</v>
      </c>
      <c r="AI16" s="44">
        <v>32.65</v>
      </c>
    </row>
    <row r="17" spans="1:35" ht="17" thickBot="1" x14ac:dyDescent="0.25">
      <c r="A17" s="17">
        <v>11</v>
      </c>
      <c r="B17" s="112" t="s">
        <v>203</v>
      </c>
      <c r="C17" s="109">
        <v>87</v>
      </c>
      <c r="D17" s="20"/>
      <c r="E17" s="10">
        <f>COUNT(Z$5:Z$54)</f>
        <v>36</v>
      </c>
      <c r="F17" s="100">
        <f>MIN(Z5:Z54)</f>
        <v>32.567</v>
      </c>
      <c r="G17" s="27">
        <f>AVERAGE(Z5:Z54)</f>
        <v>32.998166666666656</v>
      </c>
      <c r="H17" s="22">
        <f t="shared" si="1"/>
        <v>0.43116666666665537</v>
      </c>
      <c r="I17" s="23">
        <v>0.15936342592592592</v>
      </c>
      <c r="J17" s="24">
        <f t="shared" si="0"/>
        <v>1.591435185185186E-2</v>
      </c>
      <c r="K17" s="25">
        <f>J17+K14</f>
        <v>4.1944444444444451E-2</v>
      </c>
      <c r="L17" s="44" t="s">
        <v>214</v>
      </c>
      <c r="M17" s="49" t="s">
        <v>119</v>
      </c>
      <c r="O17" s="38">
        <v>13</v>
      </c>
      <c r="P17" s="44">
        <v>33.228999999999999</v>
      </c>
      <c r="Q17" s="44">
        <v>33.619999999999997</v>
      </c>
      <c r="R17" s="44">
        <v>33.286000000000001</v>
      </c>
      <c r="S17" s="44">
        <v>33.259</v>
      </c>
      <c r="T17" s="44">
        <v>33.46</v>
      </c>
      <c r="U17" s="44">
        <v>32.923000000000002</v>
      </c>
      <c r="V17" s="44">
        <v>33.274999999999999</v>
      </c>
      <c r="W17" s="44">
        <v>33.162999999999997</v>
      </c>
      <c r="X17" s="44">
        <v>32.898000000000003</v>
      </c>
      <c r="Y17" s="44">
        <v>32.997999999999998</v>
      </c>
      <c r="Z17" s="44">
        <v>33.170999999999999</v>
      </c>
      <c r="AA17" s="44">
        <v>33.110999999999997</v>
      </c>
      <c r="AB17" s="44">
        <v>32.704999999999998</v>
      </c>
      <c r="AC17" s="44">
        <v>33.146999999999998</v>
      </c>
      <c r="AD17" s="44">
        <v>32.957999999999998</v>
      </c>
      <c r="AE17" s="44">
        <v>32.936999999999998</v>
      </c>
      <c r="AF17" s="44">
        <v>32.908000000000001</v>
      </c>
      <c r="AG17" s="44">
        <v>32.834000000000003</v>
      </c>
      <c r="AH17" s="44">
        <v>32.393000000000001</v>
      </c>
      <c r="AI17" s="44">
        <v>32.317</v>
      </c>
    </row>
    <row r="18" spans="1:35" ht="17" thickBot="1" x14ac:dyDescent="0.25">
      <c r="A18" s="17">
        <v>12</v>
      </c>
      <c r="B18" s="112" t="s">
        <v>202</v>
      </c>
      <c r="C18" s="109">
        <v>91</v>
      </c>
      <c r="D18" s="20"/>
      <c r="E18" s="10">
        <f>COUNT(AA$5:AA$54)</f>
        <v>42</v>
      </c>
      <c r="F18" s="28">
        <f>MIN(AA5:AA54)</f>
        <v>32.811</v>
      </c>
      <c r="G18" s="27">
        <f>AVERAGE(AA5:AA54)</f>
        <v>33.227333333333334</v>
      </c>
      <c r="H18" s="22">
        <f t="shared" si="1"/>
        <v>0.41633333333333411</v>
      </c>
      <c r="I18" s="62">
        <v>0.17730324074074075</v>
      </c>
      <c r="J18" s="63">
        <f>I18-I17</f>
        <v>1.7939814814814825E-2</v>
      </c>
      <c r="K18" s="25">
        <f>J18+K15</f>
        <v>5.9583333333333328E-2</v>
      </c>
      <c r="L18" s="44" t="s">
        <v>215</v>
      </c>
      <c r="M18" s="49" t="s">
        <v>150</v>
      </c>
      <c r="O18" s="38">
        <v>14</v>
      </c>
      <c r="P18" s="44">
        <v>33.298999999999999</v>
      </c>
      <c r="Q18" s="44">
        <v>33.258000000000003</v>
      </c>
      <c r="R18" s="44">
        <v>33.387</v>
      </c>
      <c r="S18" s="44">
        <v>33.018000000000001</v>
      </c>
      <c r="T18" s="44">
        <v>33.174999999999997</v>
      </c>
      <c r="U18" s="44">
        <v>33.125</v>
      </c>
      <c r="V18" s="44">
        <v>33.570999999999998</v>
      </c>
      <c r="W18" s="44">
        <v>33.183</v>
      </c>
      <c r="X18" s="44">
        <v>33.179000000000002</v>
      </c>
      <c r="Y18" s="44">
        <v>33.055999999999997</v>
      </c>
      <c r="Z18" s="44">
        <v>32.935000000000002</v>
      </c>
      <c r="AA18" s="44">
        <v>32.978999999999999</v>
      </c>
      <c r="AB18" s="44">
        <v>33.604999999999997</v>
      </c>
      <c r="AC18" s="44">
        <v>32.944000000000003</v>
      </c>
      <c r="AD18" s="44">
        <v>32.933</v>
      </c>
      <c r="AE18" s="44">
        <v>32.869999999999997</v>
      </c>
      <c r="AF18" s="44">
        <v>33.043999999999997</v>
      </c>
      <c r="AG18" s="44">
        <v>32.533999999999999</v>
      </c>
      <c r="AH18" s="44">
        <v>32.456000000000003</v>
      </c>
      <c r="AI18" s="44">
        <v>32.384999999999998</v>
      </c>
    </row>
    <row r="19" spans="1:35" ht="17" thickBot="1" x14ac:dyDescent="0.25">
      <c r="A19" s="17">
        <v>13</v>
      </c>
      <c r="B19" s="112" t="s">
        <v>201</v>
      </c>
      <c r="C19" s="109">
        <v>55</v>
      </c>
      <c r="D19" s="20"/>
      <c r="E19" s="10">
        <f>COUNT(AB$5:AB$54)</f>
        <v>46</v>
      </c>
      <c r="F19" s="106">
        <f>MIN(AB5:AB54)</f>
        <v>32.470999999999997</v>
      </c>
      <c r="G19" s="27">
        <f>AVERAGE(AB5:AB54)</f>
        <v>32.861586956521748</v>
      </c>
      <c r="H19" s="22">
        <f>G19-F19</f>
        <v>0.39058695652175146</v>
      </c>
      <c r="I19" s="62">
        <v>0.19694444444444445</v>
      </c>
      <c r="J19" s="63">
        <f t="shared" ref="J19:J26" si="3">I19-I18</f>
        <v>1.9641203703703702E-2</v>
      </c>
      <c r="K19" s="102">
        <f>J19+K16</f>
        <v>9.5416666666666677E-2</v>
      </c>
      <c r="L19" s="44" t="s">
        <v>216</v>
      </c>
      <c r="M19" s="49"/>
      <c r="O19" s="38">
        <v>15</v>
      </c>
      <c r="P19" s="44">
        <v>35.758000000000003</v>
      </c>
      <c r="Q19" s="44">
        <v>33.366</v>
      </c>
      <c r="R19" s="44">
        <v>33.701000000000001</v>
      </c>
      <c r="S19" s="44">
        <v>33.476999999999997</v>
      </c>
      <c r="T19" s="44">
        <v>33.475000000000001</v>
      </c>
      <c r="U19" s="44">
        <v>33.131999999999998</v>
      </c>
      <c r="V19" s="44">
        <v>33.222000000000001</v>
      </c>
      <c r="W19" s="44">
        <v>33.247</v>
      </c>
      <c r="X19" s="44">
        <v>33.228999999999999</v>
      </c>
      <c r="Y19" s="44">
        <v>32.966000000000001</v>
      </c>
      <c r="Z19" s="44">
        <v>33.000999999999998</v>
      </c>
      <c r="AA19" s="44">
        <v>32.966000000000001</v>
      </c>
      <c r="AB19" s="44">
        <v>32.637</v>
      </c>
      <c r="AC19" s="44">
        <v>33.229999999999997</v>
      </c>
      <c r="AD19" s="44">
        <v>32.768999999999998</v>
      </c>
      <c r="AE19" s="44">
        <v>33.512</v>
      </c>
      <c r="AF19" s="44">
        <v>32.933999999999997</v>
      </c>
      <c r="AG19" s="44">
        <v>36.451999999999998</v>
      </c>
      <c r="AH19" s="44">
        <v>32.529000000000003</v>
      </c>
      <c r="AI19" s="44">
        <v>32.621000000000002</v>
      </c>
    </row>
    <row r="20" spans="1:35" ht="17" thickBot="1" x14ac:dyDescent="0.25">
      <c r="A20" s="17">
        <v>14</v>
      </c>
      <c r="B20" s="112" t="s">
        <v>202</v>
      </c>
      <c r="C20" s="109">
        <v>23</v>
      </c>
      <c r="D20" s="20"/>
      <c r="E20" s="10">
        <f>COUNT(AC$5:AC$54)</f>
        <v>22</v>
      </c>
      <c r="F20" s="28">
        <f>MIN(AC5:AC54)</f>
        <v>32.820999999999998</v>
      </c>
      <c r="G20" s="27">
        <f>AVERAGE(AC5:AC54)</f>
        <v>33.108909090909094</v>
      </c>
      <c r="H20" s="22">
        <f t="shared" ref="H20:H26" si="4">G20-F20</f>
        <v>0.28790909090909622</v>
      </c>
      <c r="I20" s="62">
        <v>0.20756944444444445</v>
      </c>
      <c r="J20" s="63">
        <f t="shared" si="3"/>
        <v>1.0624999999999996E-2</v>
      </c>
      <c r="K20" s="25">
        <f>J20+K18</f>
        <v>7.0208333333333317E-2</v>
      </c>
      <c r="L20" s="44" t="s">
        <v>217</v>
      </c>
      <c r="M20" s="49"/>
      <c r="O20" s="38">
        <v>16</v>
      </c>
      <c r="P20" s="44">
        <v>33.521999999999998</v>
      </c>
      <c r="Q20" s="44">
        <v>33.179000000000002</v>
      </c>
      <c r="R20" s="44">
        <v>33.341999999999999</v>
      </c>
      <c r="S20" s="44">
        <v>32.985999999999997</v>
      </c>
      <c r="T20" s="44">
        <v>33.198</v>
      </c>
      <c r="U20" s="44">
        <v>33.021000000000001</v>
      </c>
      <c r="V20" s="44">
        <v>32.979999999999997</v>
      </c>
      <c r="W20" s="44">
        <v>33.579000000000001</v>
      </c>
      <c r="X20" s="44">
        <v>33.225000000000001</v>
      </c>
      <c r="Y20" s="44">
        <v>33.095999999999997</v>
      </c>
      <c r="Z20" s="44">
        <v>32.896000000000001</v>
      </c>
      <c r="AA20" s="44">
        <v>33.137</v>
      </c>
      <c r="AB20" s="44">
        <v>32.713999999999999</v>
      </c>
      <c r="AC20" s="44">
        <v>32.820999999999998</v>
      </c>
      <c r="AD20" s="44">
        <v>32.716000000000001</v>
      </c>
      <c r="AE20" s="44">
        <v>33.220999999999997</v>
      </c>
      <c r="AF20" s="44">
        <v>33.002000000000002</v>
      </c>
      <c r="AG20" s="44">
        <v>33.892000000000003</v>
      </c>
      <c r="AH20" s="44">
        <v>32.223999999999997</v>
      </c>
      <c r="AI20" s="44"/>
    </row>
    <row r="21" spans="1:35" ht="17" thickBot="1" x14ac:dyDescent="0.25">
      <c r="A21" s="17">
        <v>15</v>
      </c>
      <c r="B21" s="112" t="s">
        <v>203</v>
      </c>
      <c r="C21" s="109">
        <v>24</v>
      </c>
      <c r="D21" s="20"/>
      <c r="E21" s="10">
        <f>COUNT(AD$5:AD$54)</f>
        <v>47</v>
      </c>
      <c r="F21" s="100">
        <f>MIN(AD5:AD54)</f>
        <v>32.546999999999997</v>
      </c>
      <c r="G21" s="27">
        <f>AVERAGE(AD5:AD54)</f>
        <v>33.002255319148937</v>
      </c>
      <c r="H21" s="22">
        <f t="shared" si="4"/>
        <v>0.45525531914893946</v>
      </c>
      <c r="I21" s="62">
        <v>0.22767361111111109</v>
      </c>
      <c r="J21" s="63">
        <f t="shared" si="3"/>
        <v>2.0104166666666645E-2</v>
      </c>
      <c r="K21" s="25">
        <f>J21+K17</f>
        <v>6.2048611111111096E-2</v>
      </c>
      <c r="L21" s="44" t="s">
        <v>218</v>
      </c>
      <c r="M21" s="47"/>
      <c r="O21" s="38">
        <v>17</v>
      </c>
      <c r="P21" s="44">
        <v>33.68</v>
      </c>
      <c r="Q21" s="44">
        <v>33.415999999999997</v>
      </c>
      <c r="R21" s="44">
        <v>33.502000000000002</v>
      </c>
      <c r="S21" s="44">
        <v>33.042999999999999</v>
      </c>
      <c r="T21" s="44">
        <v>33.347999999999999</v>
      </c>
      <c r="U21" s="44">
        <v>33.167000000000002</v>
      </c>
      <c r="V21" s="44">
        <v>33.093000000000004</v>
      </c>
      <c r="W21" s="44">
        <v>33.345999999999997</v>
      </c>
      <c r="X21" s="44">
        <v>33.232999999999997</v>
      </c>
      <c r="Y21" s="44">
        <v>33.771999999999998</v>
      </c>
      <c r="Z21" s="44">
        <v>32.685000000000002</v>
      </c>
      <c r="AA21" s="44">
        <v>32.915999999999997</v>
      </c>
      <c r="AB21" s="44">
        <v>32.792000000000002</v>
      </c>
      <c r="AC21" s="44">
        <v>33.072000000000003</v>
      </c>
      <c r="AD21" s="44">
        <v>32.667999999999999</v>
      </c>
      <c r="AE21" s="44">
        <v>32.954000000000001</v>
      </c>
      <c r="AF21" s="44">
        <v>32.838000000000001</v>
      </c>
      <c r="AG21" s="44">
        <v>32.851999999999997</v>
      </c>
      <c r="AH21" s="44">
        <v>32.475999999999999</v>
      </c>
      <c r="AI21" s="44"/>
    </row>
    <row r="22" spans="1:35" ht="17" thickBot="1" x14ac:dyDescent="0.25">
      <c r="A22" s="17">
        <v>16</v>
      </c>
      <c r="B22" s="112" t="s">
        <v>202</v>
      </c>
      <c r="C22" s="109">
        <v>41</v>
      </c>
      <c r="D22" s="20"/>
      <c r="E22" s="10">
        <f>COUNT(AE$5:AE$54)</f>
        <v>34</v>
      </c>
      <c r="F22" s="100">
        <f>MIN(AE5:AE54)</f>
        <v>32.825000000000003</v>
      </c>
      <c r="G22" s="27">
        <f>AVERAGE(AE5:AE54)</f>
        <v>33.127117647058817</v>
      </c>
      <c r="H22" s="22">
        <f t="shared" si="4"/>
        <v>0.3021176470588145</v>
      </c>
      <c r="I22" s="62">
        <v>0.24289351851851851</v>
      </c>
      <c r="J22" s="63">
        <f t="shared" si="3"/>
        <v>1.5219907407407418E-2</v>
      </c>
      <c r="K22" s="25">
        <f>J22+K20</f>
        <v>8.5428240740740735E-2</v>
      </c>
      <c r="L22" s="44" t="s">
        <v>219</v>
      </c>
      <c r="M22" s="49"/>
      <c r="O22" s="38">
        <v>18</v>
      </c>
      <c r="P22" s="44">
        <v>33.588999999999999</v>
      </c>
      <c r="Q22" s="44">
        <v>33.210999999999999</v>
      </c>
      <c r="R22" s="44">
        <v>33.460999999999999</v>
      </c>
      <c r="S22" s="44">
        <v>33.040999999999997</v>
      </c>
      <c r="T22" s="44">
        <v>33.070999999999998</v>
      </c>
      <c r="U22" s="44">
        <v>33.332999999999998</v>
      </c>
      <c r="V22" s="44">
        <v>32.994</v>
      </c>
      <c r="W22" s="44">
        <v>33.982999999999997</v>
      </c>
      <c r="X22" s="44">
        <v>33.768999999999998</v>
      </c>
      <c r="Y22" s="44">
        <v>33.137</v>
      </c>
      <c r="Z22" s="44">
        <v>33.473999999999997</v>
      </c>
      <c r="AA22" s="44">
        <v>33.177999999999997</v>
      </c>
      <c r="AB22" s="44">
        <v>32.659999999999997</v>
      </c>
      <c r="AC22" s="44">
        <v>32.899000000000001</v>
      </c>
      <c r="AD22" s="44">
        <v>33.048000000000002</v>
      </c>
      <c r="AE22" s="44">
        <v>32.942</v>
      </c>
      <c r="AF22" s="44">
        <v>32.929000000000002</v>
      </c>
      <c r="AG22" s="44">
        <v>32.901000000000003</v>
      </c>
      <c r="AH22" s="44">
        <v>32.261000000000003</v>
      </c>
      <c r="AI22" s="44"/>
    </row>
    <row r="23" spans="1:35" ht="17" thickBot="1" x14ac:dyDescent="0.25">
      <c r="A23" s="17">
        <v>17</v>
      </c>
      <c r="B23" s="112" t="s">
        <v>203</v>
      </c>
      <c r="C23" s="109">
        <v>69</v>
      </c>
      <c r="D23" s="20"/>
      <c r="E23" s="10">
        <f>COUNT(AF$5:AF$54)</f>
        <v>46</v>
      </c>
      <c r="F23" s="100">
        <f>MIN(AF5:AF64)</f>
        <v>32.433999999999997</v>
      </c>
      <c r="G23" s="27">
        <f>AVERAGE(AF5:AF54)</f>
        <v>32.869413043478254</v>
      </c>
      <c r="H23" s="22">
        <f t="shared" si="4"/>
        <v>0.43541304347825616</v>
      </c>
      <c r="I23" s="23">
        <v>0.26255787037037037</v>
      </c>
      <c r="J23" s="63">
        <f t="shared" si="3"/>
        <v>1.9664351851851863E-2</v>
      </c>
      <c r="K23" s="25">
        <f>J23+K21</f>
        <v>8.1712962962962959E-2</v>
      </c>
      <c r="L23" s="44" t="s">
        <v>220</v>
      </c>
      <c r="M23" s="49"/>
      <c r="O23" s="38">
        <v>19</v>
      </c>
      <c r="P23" s="44">
        <v>33.359000000000002</v>
      </c>
      <c r="Q23" s="44">
        <v>33.271999999999998</v>
      </c>
      <c r="R23" s="44">
        <v>33.83</v>
      </c>
      <c r="S23" s="44">
        <v>33.177999999999997</v>
      </c>
      <c r="T23" s="44">
        <v>33.29</v>
      </c>
      <c r="U23" s="44">
        <v>33.049999999999997</v>
      </c>
      <c r="V23" s="44">
        <v>33.270000000000003</v>
      </c>
      <c r="W23" s="44">
        <v>33.143000000000001</v>
      </c>
      <c r="X23" s="44">
        <v>33.137</v>
      </c>
      <c r="Y23" s="44">
        <v>33.124000000000002</v>
      </c>
      <c r="Z23" s="44">
        <v>32.929000000000002</v>
      </c>
      <c r="AA23" s="44">
        <v>33.121000000000002</v>
      </c>
      <c r="AB23" s="44">
        <v>32.744999999999997</v>
      </c>
      <c r="AC23" s="44">
        <v>33.094999999999999</v>
      </c>
      <c r="AD23" s="44">
        <v>33.207999999999998</v>
      </c>
      <c r="AE23" s="44">
        <v>33.015999999999998</v>
      </c>
      <c r="AF23" s="44">
        <v>32.86</v>
      </c>
      <c r="AG23" s="44">
        <v>32.74</v>
      </c>
      <c r="AH23" s="44">
        <v>33.438000000000002</v>
      </c>
      <c r="AI23" s="44"/>
    </row>
    <row r="24" spans="1:35" ht="17" thickBot="1" x14ac:dyDescent="0.25">
      <c r="A24" s="17">
        <v>18</v>
      </c>
      <c r="B24" s="112" t="s">
        <v>202</v>
      </c>
      <c r="C24" s="109">
        <v>23</v>
      </c>
      <c r="D24" s="20"/>
      <c r="E24" s="10">
        <f>COUNT(AG$5:AG$54)</f>
        <v>22</v>
      </c>
      <c r="F24" s="28">
        <f>MIN(AG5:AG16)</f>
        <v>32.368000000000002</v>
      </c>
      <c r="G24" s="27">
        <f>AVERAGE(AG5:AG54)</f>
        <v>33.080409090909093</v>
      </c>
      <c r="H24" s="22">
        <f t="shared" si="4"/>
        <v>0.71240909090909099</v>
      </c>
      <c r="I24" s="23">
        <v>0.27318287037037037</v>
      </c>
      <c r="J24" s="63">
        <f t="shared" si="3"/>
        <v>1.0624999999999996E-2</v>
      </c>
      <c r="K24" s="25">
        <f>J24+K22</f>
        <v>9.6053240740740731E-2</v>
      </c>
      <c r="L24" s="44" t="s">
        <v>221</v>
      </c>
      <c r="M24" s="49"/>
      <c r="O24" s="38">
        <v>20</v>
      </c>
      <c r="P24" s="44">
        <v>33.53</v>
      </c>
      <c r="Q24" s="44">
        <v>33.213000000000001</v>
      </c>
      <c r="R24" s="44">
        <v>33.331000000000003</v>
      </c>
      <c r="S24" s="44">
        <v>33.191000000000003</v>
      </c>
      <c r="T24" s="44">
        <v>33.15</v>
      </c>
      <c r="U24" s="44">
        <v>33.082999999999998</v>
      </c>
      <c r="V24" s="44">
        <v>33.085999999999999</v>
      </c>
      <c r="W24" s="44">
        <v>33.116999999999997</v>
      </c>
      <c r="X24" s="44">
        <v>33.067</v>
      </c>
      <c r="Y24" s="44">
        <v>32.887</v>
      </c>
      <c r="Z24" s="44">
        <v>32.698999999999998</v>
      </c>
      <c r="AA24" s="44">
        <v>33.076000000000001</v>
      </c>
      <c r="AB24" s="44">
        <v>33.057000000000002</v>
      </c>
      <c r="AC24" s="44">
        <v>32.878</v>
      </c>
      <c r="AD24" s="44">
        <v>33.174999999999997</v>
      </c>
      <c r="AE24" s="44">
        <v>32.865000000000002</v>
      </c>
      <c r="AF24" s="44">
        <v>32.844999999999999</v>
      </c>
      <c r="AG24" s="44">
        <v>32.747</v>
      </c>
      <c r="AH24" s="44">
        <v>32.78</v>
      </c>
      <c r="AI24" s="44"/>
    </row>
    <row r="25" spans="1:35" ht="17" thickBot="1" x14ac:dyDescent="0.25">
      <c r="A25" s="17">
        <v>19</v>
      </c>
      <c r="B25" s="112" t="s">
        <v>203</v>
      </c>
      <c r="C25" s="109">
        <v>55</v>
      </c>
      <c r="D25" s="20"/>
      <c r="E25" s="10">
        <f>COUNT(AH$5:AH$54)</f>
        <v>20</v>
      </c>
      <c r="F25" s="46">
        <f>MIN(AH5:AH47)</f>
        <v>32.223999999999997</v>
      </c>
      <c r="G25" s="27">
        <f>AVERAGE(AH5:AH54)</f>
        <v>32.905699999999996</v>
      </c>
      <c r="H25" s="22">
        <f t="shared" si="4"/>
        <v>0.68169999999999931</v>
      </c>
      <c r="I25" s="23">
        <v>0.28394675925925927</v>
      </c>
      <c r="J25" s="63">
        <f t="shared" si="3"/>
        <v>1.0763888888888906E-2</v>
      </c>
      <c r="K25" s="102">
        <f>J25+K23</f>
        <v>9.2476851851851866E-2</v>
      </c>
      <c r="L25" s="44" t="s">
        <v>222</v>
      </c>
      <c r="M25" s="47" t="s">
        <v>231</v>
      </c>
      <c r="O25" s="38">
        <v>21</v>
      </c>
      <c r="P25" s="44">
        <v>33.405999999999999</v>
      </c>
      <c r="Q25" s="44">
        <v>33.295999999999999</v>
      </c>
      <c r="R25" s="44">
        <v>33.162999999999997</v>
      </c>
      <c r="S25" s="44">
        <v>33.018999999999998</v>
      </c>
      <c r="T25" s="44">
        <v>33.069000000000003</v>
      </c>
      <c r="U25" s="44">
        <v>32.871000000000002</v>
      </c>
      <c r="V25" s="44">
        <v>32.843000000000004</v>
      </c>
      <c r="W25" s="44">
        <v>33.484999999999999</v>
      </c>
      <c r="X25" s="44">
        <v>33.122</v>
      </c>
      <c r="Y25" s="44">
        <v>33.154000000000003</v>
      </c>
      <c r="Z25" s="44">
        <v>32.645000000000003</v>
      </c>
      <c r="AA25" s="44">
        <v>33.052999999999997</v>
      </c>
      <c r="AB25" s="44">
        <v>32.847000000000001</v>
      </c>
      <c r="AC25" s="44">
        <v>32.944000000000003</v>
      </c>
      <c r="AD25" s="44">
        <v>33.933999999999997</v>
      </c>
      <c r="AE25" s="44">
        <v>32.884</v>
      </c>
      <c r="AF25" s="44">
        <v>32.640999999999998</v>
      </c>
      <c r="AG25" s="44">
        <v>32.572000000000003</v>
      </c>
      <c r="AH25" s="44">
        <v>33.127000000000002</v>
      </c>
      <c r="AI25" s="44"/>
    </row>
    <row r="26" spans="1:35" ht="17" thickBot="1" x14ac:dyDescent="0.25">
      <c r="A26" s="30" t="s">
        <v>15</v>
      </c>
      <c r="B26" s="112" t="s">
        <v>202</v>
      </c>
      <c r="C26" s="111">
        <v>69</v>
      </c>
      <c r="D26" s="31"/>
      <c r="E26" s="10">
        <f>COUNT(AI$5:AI$54)</f>
        <v>15</v>
      </c>
      <c r="F26" s="101">
        <f>MIN(AI5:AI47)</f>
        <v>32.170999999999999</v>
      </c>
      <c r="G26" s="21">
        <f>AVERAGE(AI5:AI54)</f>
        <v>32.489933333333326</v>
      </c>
      <c r="H26" s="22">
        <f t="shared" si="4"/>
        <v>0.31893333333332663</v>
      </c>
      <c r="I26" s="90">
        <v>0.29178240740740741</v>
      </c>
      <c r="J26" s="108">
        <f t="shared" si="3"/>
        <v>7.8356481481481333E-3</v>
      </c>
      <c r="K26" s="102">
        <f>J26+K24</f>
        <v>0.10388888888888886</v>
      </c>
      <c r="L26" s="30"/>
      <c r="M26" s="50" t="s">
        <v>245</v>
      </c>
      <c r="O26" s="38">
        <v>22</v>
      </c>
      <c r="P26" s="44">
        <v>33.579000000000001</v>
      </c>
      <c r="Q26" s="44">
        <v>33.468000000000004</v>
      </c>
      <c r="R26" s="44">
        <v>33.152999999999999</v>
      </c>
      <c r="S26" s="44">
        <v>33.206000000000003</v>
      </c>
      <c r="T26" s="44">
        <v>33.274999999999999</v>
      </c>
      <c r="U26" s="44">
        <v>32.893000000000001</v>
      </c>
      <c r="V26" s="44">
        <v>33.177</v>
      </c>
      <c r="W26" s="44">
        <v>33.643999999999998</v>
      </c>
      <c r="X26" s="44">
        <v>33.08</v>
      </c>
      <c r="Y26" s="44">
        <v>33.052</v>
      </c>
      <c r="Z26" s="44">
        <v>32.880000000000003</v>
      </c>
      <c r="AA26" s="44">
        <v>33.03</v>
      </c>
      <c r="AB26" s="44">
        <v>32.893000000000001</v>
      </c>
      <c r="AC26" s="44">
        <v>33.043999999999997</v>
      </c>
      <c r="AD26" s="44">
        <v>32.832999999999998</v>
      </c>
      <c r="AE26" s="44">
        <v>32.975999999999999</v>
      </c>
      <c r="AF26" s="44">
        <v>32.825000000000003</v>
      </c>
      <c r="AG26" s="44">
        <v>32.676000000000002</v>
      </c>
      <c r="AH26" s="44">
        <v>33.130000000000003</v>
      </c>
      <c r="AI26" s="44"/>
    </row>
    <row r="27" spans="1:35" ht="17" thickBot="1" x14ac:dyDescent="0.25">
      <c r="B27" s="113"/>
      <c r="C27" s="1"/>
      <c r="D27" s="1"/>
      <c r="E27" s="32" t="s">
        <v>16</v>
      </c>
      <c r="F27" s="33">
        <f>AVERAGE(F7:F26)</f>
        <v>32.727800000000009</v>
      </c>
      <c r="G27" s="33">
        <f>AVERAGE(P5:AI64)</f>
        <v>33.152326120556488</v>
      </c>
      <c r="H27" s="33">
        <f>AVERAGE(H7:H26)</f>
        <v>0.42112619079583596</v>
      </c>
      <c r="I27" s="1"/>
      <c r="J27" s="1"/>
      <c r="K27" s="1"/>
      <c r="O27" s="38">
        <v>23</v>
      </c>
      <c r="P27" s="44">
        <v>33.856999999999999</v>
      </c>
      <c r="Q27" s="44">
        <v>33.287999999999997</v>
      </c>
      <c r="R27" s="44">
        <v>33.040999999999997</v>
      </c>
      <c r="S27" s="44">
        <v>33.091999999999999</v>
      </c>
      <c r="T27" s="44">
        <v>33.363</v>
      </c>
      <c r="U27" s="44">
        <v>32.738</v>
      </c>
      <c r="V27" s="44">
        <v>33.003999999999998</v>
      </c>
      <c r="X27" s="44">
        <v>33.335000000000001</v>
      </c>
      <c r="Y27" s="44">
        <v>33.183999999999997</v>
      </c>
      <c r="Z27" s="44">
        <v>32.823</v>
      </c>
      <c r="AA27" s="44">
        <v>32.811</v>
      </c>
      <c r="AB27" s="44">
        <v>32.826000000000001</v>
      </c>
      <c r="AD27" s="44">
        <v>32.985999999999997</v>
      </c>
      <c r="AE27" s="44">
        <v>32.981999999999999</v>
      </c>
      <c r="AF27" s="44">
        <v>32.875999999999998</v>
      </c>
      <c r="AI27" s="44"/>
    </row>
    <row r="28" spans="1:35" ht="17" thickBot="1" x14ac:dyDescent="0.25">
      <c r="O28" s="38">
        <v>24</v>
      </c>
      <c r="P28" s="44">
        <v>33.658000000000001</v>
      </c>
      <c r="Q28" s="44">
        <v>33.295999999999999</v>
      </c>
      <c r="R28" s="44">
        <v>33.396999999999998</v>
      </c>
      <c r="S28" s="44">
        <v>33.110999999999997</v>
      </c>
      <c r="T28" s="44">
        <v>33.046999999999997</v>
      </c>
      <c r="U28" s="44">
        <v>32.914000000000001</v>
      </c>
      <c r="V28" s="44">
        <v>33.222999999999999</v>
      </c>
      <c r="W28" s="44"/>
      <c r="X28" s="44">
        <v>33.206000000000003</v>
      </c>
      <c r="Y28" s="44">
        <v>32.957999999999998</v>
      </c>
      <c r="Z28" s="44">
        <v>32.92</v>
      </c>
      <c r="AA28" s="44">
        <v>32.871000000000002</v>
      </c>
      <c r="AB28" s="44">
        <v>32.767000000000003</v>
      </c>
      <c r="AC28" s="44"/>
      <c r="AD28" s="44">
        <v>33.130000000000003</v>
      </c>
      <c r="AE28" s="44">
        <v>32.991999999999997</v>
      </c>
      <c r="AF28" s="44">
        <v>33.295999999999999</v>
      </c>
      <c r="AG28" s="44"/>
      <c r="AH28" s="44"/>
      <c r="AI28" s="44"/>
    </row>
    <row r="29" spans="1:35" x14ac:dyDescent="0.2">
      <c r="E29" s="7" t="s">
        <v>201</v>
      </c>
      <c r="F29" s="52">
        <f>AVERAGE(F7,F9,F11,F13,F16,F19)</f>
        <v>32.853833333333334</v>
      </c>
      <c r="G29" s="52">
        <f t="shared" ref="G29:H29" si="5">AVERAGE(G7,G9,G11,G13,G16,G19)</f>
        <v>33.265553528854802</v>
      </c>
      <c r="H29" s="52">
        <f t="shared" si="5"/>
        <v>0.41172019552146705</v>
      </c>
      <c r="O29" s="38">
        <v>25</v>
      </c>
      <c r="P29" s="44">
        <v>33.51</v>
      </c>
      <c r="Q29" s="44">
        <v>33.393999999999998</v>
      </c>
      <c r="R29" s="44">
        <v>33.279000000000003</v>
      </c>
      <c r="S29" s="44">
        <v>32.965000000000003</v>
      </c>
      <c r="U29" s="44">
        <v>32.761000000000003</v>
      </c>
      <c r="V29" s="44">
        <v>33.253999999999998</v>
      </c>
      <c r="W29" s="44"/>
      <c r="X29" s="44">
        <v>33.173999999999999</v>
      </c>
      <c r="Y29" s="44">
        <v>32.994</v>
      </c>
      <c r="Z29" s="44">
        <v>33.076000000000001</v>
      </c>
      <c r="AA29" s="44">
        <v>32.994999999999997</v>
      </c>
      <c r="AB29" s="44">
        <v>32.86</v>
      </c>
      <c r="AC29" s="44"/>
      <c r="AD29" s="44">
        <v>33.286999999999999</v>
      </c>
      <c r="AE29" s="44">
        <v>33.023000000000003</v>
      </c>
      <c r="AF29" s="44">
        <v>33.043999999999997</v>
      </c>
      <c r="AG29" s="44"/>
      <c r="AH29" s="44"/>
      <c r="AI29" s="44"/>
    </row>
    <row r="30" spans="1:35" ht="17" thickBot="1" x14ac:dyDescent="0.25">
      <c r="E30" s="91" t="s">
        <v>203</v>
      </c>
      <c r="F30" s="52">
        <f>AVERAGE(F10,F14,F17,F21,F23,F25)</f>
        <v>32.603666666666662</v>
      </c>
      <c r="G30" s="52">
        <f t="shared" ref="G30" si="6">AVERAGE(G10,G14,G17,G21,G23,G25)</f>
        <v>33.077056194721884</v>
      </c>
      <c r="H30" s="52">
        <f>AVERAGE(H10,H14,H17,H21,H23,H25)</f>
        <v>0.47338952805521356</v>
      </c>
      <c r="O30" s="38">
        <v>26</v>
      </c>
      <c r="P30" s="44">
        <v>33.615000000000002</v>
      </c>
      <c r="Q30" s="44">
        <v>33.442</v>
      </c>
      <c r="R30" s="44">
        <v>33.465000000000003</v>
      </c>
      <c r="S30" s="44">
        <v>33.17</v>
      </c>
      <c r="T30" s="44"/>
      <c r="U30" s="44">
        <v>33.284999999999997</v>
      </c>
      <c r="V30" s="44">
        <v>33.204999999999998</v>
      </c>
      <c r="W30" s="44"/>
      <c r="X30" s="44">
        <v>33.012999999999998</v>
      </c>
      <c r="Y30" s="44">
        <v>33.226999999999997</v>
      </c>
      <c r="Z30" s="44">
        <v>33.500999999999998</v>
      </c>
      <c r="AA30" s="44">
        <v>33.061</v>
      </c>
      <c r="AB30" s="44">
        <v>32.887</v>
      </c>
      <c r="AC30" s="44"/>
      <c r="AD30" s="44">
        <v>32.575000000000003</v>
      </c>
      <c r="AE30" s="44">
        <v>33.164000000000001</v>
      </c>
      <c r="AF30" s="44">
        <v>32.805</v>
      </c>
      <c r="AG30" s="44"/>
      <c r="AH30" s="44"/>
      <c r="AI30" s="44"/>
    </row>
    <row r="31" spans="1:35" x14ac:dyDescent="0.2">
      <c r="E31" s="7" t="s">
        <v>202</v>
      </c>
      <c r="F31" s="52">
        <f>AVERAGE(F8,F12,F15,F18,F20,F22,F24,F26)</f>
        <v>32.726374999999997</v>
      </c>
      <c r="G31" s="52">
        <f t="shared" ref="G31:H31" si="7">AVERAGE(G8,G12,G15,G18,G20,G22,G24,G26)</f>
        <v>33.115358184307077</v>
      </c>
      <c r="H31" s="52">
        <f t="shared" si="7"/>
        <v>0.38898318430707945</v>
      </c>
      <c r="O31" s="38">
        <v>27</v>
      </c>
      <c r="P31" s="44">
        <v>33.43</v>
      </c>
      <c r="Q31" s="44">
        <v>33.374000000000002</v>
      </c>
      <c r="R31" s="44">
        <v>33.369999999999997</v>
      </c>
      <c r="S31" s="44">
        <v>32.828000000000003</v>
      </c>
      <c r="T31" s="44"/>
      <c r="U31" s="44">
        <v>32.914000000000001</v>
      </c>
      <c r="V31" s="44">
        <v>32.875999999999998</v>
      </c>
      <c r="W31" s="44"/>
      <c r="Y31" s="44">
        <v>33.118000000000002</v>
      </c>
      <c r="Z31" s="44">
        <v>33.326000000000001</v>
      </c>
      <c r="AA31" s="44">
        <v>33.429000000000002</v>
      </c>
      <c r="AB31" s="44">
        <v>32.674999999999997</v>
      </c>
      <c r="AC31" s="44"/>
      <c r="AD31" s="44">
        <v>32.829000000000001</v>
      </c>
      <c r="AE31" s="44">
        <v>33.167000000000002</v>
      </c>
      <c r="AF31" s="44">
        <v>32.691000000000003</v>
      </c>
      <c r="AG31" s="44"/>
      <c r="AI31" s="44"/>
    </row>
    <row r="32" spans="1:35" x14ac:dyDescent="0.2">
      <c r="F32" s="52">
        <f>AVERAGE(F29,F30,F31)</f>
        <v>32.727958333333333</v>
      </c>
      <c r="G32" s="52">
        <f>AVERAGE(G29,G30,G31)</f>
        <v>33.152655969294585</v>
      </c>
      <c r="H32" s="52">
        <f>AVERAGE(H29,H30,H31)</f>
        <v>0.42469763596125337</v>
      </c>
      <c r="O32" s="38">
        <v>28</v>
      </c>
      <c r="P32" s="44">
        <v>33.53</v>
      </c>
      <c r="Q32" s="44">
        <v>33.536999999999999</v>
      </c>
      <c r="R32" s="44">
        <v>33.563000000000002</v>
      </c>
      <c r="S32" s="44">
        <v>33.232999999999997</v>
      </c>
      <c r="T32" s="44"/>
      <c r="U32" s="44">
        <v>32.862000000000002</v>
      </c>
      <c r="V32" s="44">
        <v>33.091000000000001</v>
      </c>
      <c r="W32" s="44"/>
      <c r="X32" s="44"/>
      <c r="Y32" s="44">
        <v>33.064999999999998</v>
      </c>
      <c r="Z32" s="44">
        <v>33.06</v>
      </c>
      <c r="AA32" s="44">
        <v>32.99</v>
      </c>
      <c r="AB32" s="44">
        <v>33.017000000000003</v>
      </c>
      <c r="AC32" s="44"/>
      <c r="AD32" s="44">
        <v>32.811999999999998</v>
      </c>
      <c r="AE32" s="44">
        <v>33</v>
      </c>
      <c r="AF32" s="44">
        <v>33.305</v>
      </c>
      <c r="AG32" s="44"/>
      <c r="AH32" s="44"/>
      <c r="AI32" s="44"/>
    </row>
    <row r="33" spans="4:35" x14ac:dyDescent="0.2">
      <c r="D33" s="43"/>
      <c r="E33" s="43"/>
      <c r="F33" s="92"/>
      <c r="G33" s="93"/>
      <c r="H33" s="93"/>
      <c r="O33" s="38">
        <v>29</v>
      </c>
      <c r="P33" s="44">
        <v>33.646999999999998</v>
      </c>
      <c r="R33" s="44">
        <v>33.229999999999997</v>
      </c>
      <c r="S33" s="44">
        <v>33.018999999999998</v>
      </c>
      <c r="T33" s="44"/>
      <c r="U33" s="44">
        <v>32.789000000000001</v>
      </c>
      <c r="V33" s="44">
        <v>33.249000000000002</v>
      </c>
      <c r="X33" s="44"/>
      <c r="Y33" s="44">
        <v>33.063000000000002</v>
      </c>
      <c r="Z33" s="44">
        <v>32.752000000000002</v>
      </c>
      <c r="AA33" s="44">
        <v>33.212000000000003</v>
      </c>
      <c r="AB33" s="44">
        <v>32.889000000000003</v>
      </c>
      <c r="AC33" s="44"/>
      <c r="AD33" s="44">
        <v>32.722000000000001</v>
      </c>
      <c r="AE33" s="44">
        <v>33.173000000000002</v>
      </c>
      <c r="AF33" s="44">
        <v>32.887</v>
      </c>
      <c r="AG33" s="44"/>
      <c r="AH33" s="44"/>
      <c r="AI33" s="44"/>
    </row>
    <row r="34" spans="4:35" x14ac:dyDescent="0.2">
      <c r="D34" s="43"/>
      <c r="E34" s="43"/>
      <c r="F34" s="92"/>
      <c r="G34" s="93"/>
      <c r="H34" s="93"/>
      <c r="O34" s="38">
        <v>30</v>
      </c>
      <c r="P34" s="44">
        <v>33.319000000000003</v>
      </c>
      <c r="Q34" s="44"/>
      <c r="R34" s="44">
        <v>33.625999999999998</v>
      </c>
      <c r="S34" s="44">
        <v>33.323</v>
      </c>
      <c r="U34" s="44">
        <v>32.756999999999998</v>
      </c>
      <c r="V34" s="44">
        <v>33.094999999999999</v>
      </c>
      <c r="W34" s="44"/>
      <c r="X34" s="44"/>
      <c r="Y34" s="44">
        <v>33.042000000000002</v>
      </c>
      <c r="Z34" s="44">
        <v>32.982999999999997</v>
      </c>
      <c r="AA34" s="44">
        <v>33.18</v>
      </c>
      <c r="AB34" s="44">
        <v>32.664999999999999</v>
      </c>
      <c r="AC34" s="44"/>
      <c r="AD34" s="44">
        <v>32.905000000000001</v>
      </c>
      <c r="AE34" s="44">
        <v>33.139000000000003</v>
      </c>
      <c r="AF34" s="44">
        <v>32.756</v>
      </c>
      <c r="AG34" s="44"/>
      <c r="AH34" s="44"/>
      <c r="AI34" s="44"/>
    </row>
    <row r="35" spans="4:35" x14ac:dyDescent="0.2">
      <c r="D35" s="43"/>
      <c r="E35" s="43"/>
      <c r="F35" s="92"/>
      <c r="G35" s="93"/>
      <c r="H35" s="93"/>
      <c r="O35" s="38">
        <v>31</v>
      </c>
      <c r="P35" s="44">
        <v>33.543999999999997</v>
      </c>
      <c r="Q35" s="44"/>
      <c r="R35" s="44">
        <v>33.408999999999999</v>
      </c>
      <c r="S35" s="44">
        <v>33.055</v>
      </c>
      <c r="T35" s="44"/>
      <c r="U35" s="44">
        <v>32.768999999999998</v>
      </c>
      <c r="V35" s="44">
        <v>33.136000000000003</v>
      </c>
      <c r="W35" s="44"/>
      <c r="X35" s="44"/>
      <c r="Y35" s="44">
        <v>33.179000000000002</v>
      </c>
      <c r="Z35" s="44">
        <v>33.079000000000001</v>
      </c>
      <c r="AA35" s="44">
        <v>33.07</v>
      </c>
      <c r="AB35" s="44">
        <v>32.633000000000003</v>
      </c>
      <c r="AD35" s="44">
        <v>32.856999999999999</v>
      </c>
      <c r="AE35" s="44">
        <v>33.088999999999999</v>
      </c>
      <c r="AF35" s="44">
        <v>32.564999999999998</v>
      </c>
      <c r="AG35" s="44"/>
      <c r="AI35" s="44"/>
    </row>
    <row r="36" spans="4:35" x14ac:dyDescent="0.2">
      <c r="O36" s="38">
        <v>32</v>
      </c>
      <c r="P36" s="44">
        <v>34.357999999999997</v>
      </c>
      <c r="Q36" s="44"/>
      <c r="R36" s="44">
        <v>33.631</v>
      </c>
      <c r="S36" s="44">
        <v>33.064999999999998</v>
      </c>
      <c r="T36" s="44"/>
      <c r="U36" s="44">
        <v>32.966000000000001</v>
      </c>
      <c r="V36" s="44">
        <v>33</v>
      </c>
      <c r="X36" s="44"/>
      <c r="Y36" s="44">
        <v>33.299999999999997</v>
      </c>
      <c r="Z36" s="44">
        <v>32.567</v>
      </c>
      <c r="AA36" s="44">
        <v>32.881</v>
      </c>
      <c r="AB36" s="44">
        <v>33.323</v>
      </c>
      <c r="AD36" s="44">
        <v>33.148000000000003</v>
      </c>
      <c r="AE36" s="44">
        <v>32.908000000000001</v>
      </c>
      <c r="AF36" s="44">
        <v>32.433999999999997</v>
      </c>
      <c r="AG36" s="44"/>
      <c r="AH36" s="44"/>
      <c r="AI36" s="44"/>
    </row>
    <row r="37" spans="4:35" x14ac:dyDescent="0.2">
      <c r="O37" s="38">
        <v>33</v>
      </c>
      <c r="P37" s="44">
        <v>33.546999999999997</v>
      </c>
      <c r="Q37" s="44"/>
      <c r="S37" s="44">
        <v>33.250999999999998</v>
      </c>
      <c r="T37" s="44"/>
      <c r="U37" s="44">
        <v>32.906999999999996</v>
      </c>
      <c r="V37" s="44">
        <v>33.265999999999998</v>
      </c>
      <c r="W37" s="44"/>
      <c r="Y37" s="44">
        <v>33.024999999999999</v>
      </c>
      <c r="Z37" s="44">
        <v>32.918999999999997</v>
      </c>
      <c r="AA37" s="44">
        <v>33.179000000000002</v>
      </c>
      <c r="AB37" s="44">
        <v>32.570999999999998</v>
      </c>
      <c r="AC37" s="44"/>
      <c r="AD37" s="44">
        <v>32.847999999999999</v>
      </c>
      <c r="AE37" s="44">
        <v>32.825000000000003</v>
      </c>
      <c r="AF37" s="44">
        <v>32.814</v>
      </c>
      <c r="AG37" s="44"/>
      <c r="AH37" s="44"/>
      <c r="AI37" s="44"/>
    </row>
    <row r="38" spans="4:35" x14ac:dyDescent="0.2">
      <c r="O38" s="38">
        <v>34</v>
      </c>
      <c r="P38" s="44">
        <v>33.936999999999998</v>
      </c>
      <c r="Q38" s="44"/>
      <c r="R38" s="44"/>
      <c r="S38" s="44">
        <v>33.034999999999997</v>
      </c>
      <c r="T38" s="44"/>
      <c r="U38" s="44">
        <v>33.252000000000002</v>
      </c>
      <c r="V38" s="44">
        <v>33.079000000000001</v>
      </c>
      <c r="W38" s="44"/>
      <c r="X38" s="44"/>
      <c r="Z38" s="44">
        <v>32.936</v>
      </c>
      <c r="AA38" s="44">
        <v>32.997999999999998</v>
      </c>
      <c r="AB38" s="44">
        <v>32.686</v>
      </c>
      <c r="AC38" s="44"/>
      <c r="AD38" s="44">
        <v>33.021000000000001</v>
      </c>
      <c r="AE38" s="44">
        <v>32.97</v>
      </c>
      <c r="AF38" s="44">
        <v>33.024000000000001</v>
      </c>
      <c r="AG38" s="44"/>
      <c r="AH38" s="44"/>
      <c r="AI38" s="44"/>
    </row>
    <row r="39" spans="4:35" x14ac:dyDescent="0.2">
      <c r="O39" s="38">
        <v>35</v>
      </c>
      <c r="P39" s="44">
        <v>33.661999999999999</v>
      </c>
      <c r="Q39" s="44"/>
      <c r="R39" s="44"/>
      <c r="T39" s="44"/>
      <c r="U39" s="44">
        <v>33.020000000000003</v>
      </c>
      <c r="V39" s="44">
        <v>32.99</v>
      </c>
      <c r="W39" s="44"/>
      <c r="X39" s="44"/>
      <c r="Y39" s="44"/>
      <c r="Z39" s="44">
        <v>33.210999999999999</v>
      </c>
      <c r="AA39" s="44">
        <v>33.203000000000003</v>
      </c>
      <c r="AB39" s="44">
        <v>32.543999999999997</v>
      </c>
      <c r="AC39" s="44"/>
      <c r="AD39" s="44">
        <v>32.905000000000001</v>
      </c>
      <c r="AF39" s="44">
        <v>32.857999999999997</v>
      </c>
      <c r="AG39" s="44"/>
      <c r="AH39" s="44"/>
      <c r="AI39" s="44"/>
    </row>
    <row r="40" spans="4:35" x14ac:dyDescent="0.2">
      <c r="O40" s="38">
        <v>36</v>
      </c>
      <c r="P40" s="44">
        <v>34.344000000000001</v>
      </c>
      <c r="Q40" s="44"/>
      <c r="R40" s="44"/>
      <c r="S40" s="44"/>
      <c r="T40" s="44"/>
      <c r="U40" s="44">
        <v>33.036000000000001</v>
      </c>
      <c r="V40" s="44">
        <v>33.151000000000003</v>
      </c>
      <c r="W40" s="44"/>
      <c r="X40" s="44"/>
      <c r="Y40" s="44"/>
      <c r="Z40" s="44">
        <v>32.86</v>
      </c>
      <c r="AA40" s="44">
        <v>33.121000000000002</v>
      </c>
      <c r="AB40" s="44">
        <v>32.707000000000001</v>
      </c>
      <c r="AC40" s="44"/>
      <c r="AD40" s="44">
        <v>32.813000000000002</v>
      </c>
      <c r="AE40" s="44"/>
      <c r="AF40" s="44">
        <v>32.524999999999999</v>
      </c>
      <c r="AG40" s="44"/>
      <c r="AI40" s="44"/>
    </row>
    <row r="41" spans="4:35" x14ac:dyDescent="0.2">
      <c r="O41" s="38">
        <v>37</v>
      </c>
      <c r="P41" s="44">
        <v>33.637999999999998</v>
      </c>
      <c r="Q41" s="44"/>
      <c r="R41" s="44"/>
      <c r="S41" s="44"/>
      <c r="T41" s="44"/>
      <c r="U41" s="44">
        <v>33.121000000000002</v>
      </c>
      <c r="V41" s="44">
        <v>32.988999999999997</v>
      </c>
      <c r="W41" s="44"/>
      <c r="X41" s="44"/>
      <c r="Y41" s="44"/>
      <c r="AA41" s="44">
        <v>32.972999999999999</v>
      </c>
      <c r="AB41" s="44">
        <v>32.555</v>
      </c>
      <c r="AC41" s="44"/>
      <c r="AD41" s="44">
        <v>32.866</v>
      </c>
      <c r="AE41" s="44"/>
      <c r="AF41" s="44">
        <v>32.548000000000002</v>
      </c>
      <c r="AG41" s="44"/>
      <c r="AH41" s="40"/>
      <c r="AI41" s="44"/>
    </row>
    <row r="42" spans="4:35" x14ac:dyDescent="0.2">
      <c r="O42" s="38">
        <v>38</v>
      </c>
      <c r="P42" s="44">
        <v>33.857999999999997</v>
      </c>
      <c r="Q42" s="44"/>
      <c r="R42" s="44"/>
      <c r="S42" s="44"/>
      <c r="T42" s="44"/>
      <c r="V42" s="44">
        <v>33.018000000000001</v>
      </c>
      <c r="W42" s="44"/>
      <c r="Y42" s="44"/>
      <c r="Z42" s="44"/>
      <c r="AA42" s="44">
        <v>33.216000000000001</v>
      </c>
      <c r="AB42" s="44">
        <v>32.470999999999997</v>
      </c>
      <c r="AC42" s="44"/>
      <c r="AD42" s="44">
        <v>33.058999999999997</v>
      </c>
      <c r="AE42" s="44"/>
      <c r="AF42" s="44">
        <v>32.761000000000003</v>
      </c>
      <c r="AG42" s="44"/>
      <c r="AH42" s="40"/>
      <c r="AI42" s="44"/>
    </row>
    <row r="43" spans="4:35" x14ac:dyDescent="0.2">
      <c r="O43" s="38">
        <v>39</v>
      </c>
      <c r="P43" s="44">
        <v>33.970999999999997</v>
      </c>
      <c r="Q43" s="44"/>
      <c r="R43" s="44"/>
      <c r="S43" s="44"/>
      <c r="T43" s="44"/>
      <c r="U43" s="44"/>
      <c r="V43" s="44">
        <v>33.043999999999997</v>
      </c>
      <c r="W43" s="44"/>
      <c r="X43" s="54"/>
      <c r="Y43" s="44"/>
      <c r="Z43" s="44"/>
      <c r="AA43" s="44">
        <v>33.216000000000001</v>
      </c>
      <c r="AB43" s="44">
        <v>32.783999999999999</v>
      </c>
      <c r="AC43" s="44"/>
      <c r="AD43" s="44">
        <v>33.002000000000002</v>
      </c>
      <c r="AF43" s="44">
        <v>32.591000000000001</v>
      </c>
      <c r="AG43" s="44"/>
      <c r="AH43" s="40"/>
      <c r="AI43" s="44"/>
    </row>
    <row r="44" spans="4:35" x14ac:dyDescent="0.2">
      <c r="O44" s="38">
        <v>40</v>
      </c>
      <c r="Q44" s="44"/>
      <c r="R44" s="44"/>
      <c r="S44" s="44"/>
      <c r="T44" s="44"/>
      <c r="U44" s="44"/>
      <c r="V44" s="44">
        <v>33.090000000000003</v>
      </c>
      <c r="W44" s="44"/>
      <c r="X44" s="54"/>
      <c r="Y44" s="44"/>
      <c r="Z44" s="44"/>
      <c r="AA44" s="44">
        <v>33.076999999999998</v>
      </c>
      <c r="AB44" s="44">
        <v>32.792000000000002</v>
      </c>
      <c r="AC44" s="44"/>
      <c r="AD44" s="44">
        <v>32.966999999999999</v>
      </c>
      <c r="AE44" s="39"/>
      <c r="AF44" s="44">
        <v>32.628999999999998</v>
      </c>
      <c r="AG44" s="44"/>
      <c r="AH44" s="40"/>
      <c r="AI44" s="41"/>
    </row>
    <row r="45" spans="4:35" x14ac:dyDescent="0.2">
      <c r="O45" s="38">
        <v>41</v>
      </c>
      <c r="Q45" s="44"/>
      <c r="R45" s="44"/>
      <c r="S45" s="44"/>
      <c r="T45" s="44"/>
      <c r="U45" s="44"/>
      <c r="V45" s="44">
        <v>33.131999999999998</v>
      </c>
      <c r="W45" s="44"/>
      <c r="X45" s="43"/>
      <c r="Y45" s="44"/>
      <c r="Z45" s="44"/>
      <c r="AA45" s="44">
        <v>33.124000000000002</v>
      </c>
      <c r="AB45" s="44">
        <v>32.649000000000001</v>
      </c>
      <c r="AC45" s="44"/>
      <c r="AD45" s="44">
        <v>33.093000000000004</v>
      </c>
      <c r="AE45" s="43"/>
      <c r="AF45" s="44">
        <v>32.652000000000001</v>
      </c>
      <c r="AG45" s="44"/>
      <c r="AH45" s="43"/>
      <c r="AI45" s="57"/>
    </row>
    <row r="46" spans="4:35" x14ac:dyDescent="0.2">
      <c r="O46" s="38">
        <v>42</v>
      </c>
      <c r="P46" s="44"/>
      <c r="Q46" s="44"/>
      <c r="R46" s="44"/>
      <c r="S46" s="44"/>
      <c r="T46" s="44"/>
      <c r="U46" s="44"/>
      <c r="V46" s="44">
        <v>33.356999999999999</v>
      </c>
      <c r="W46" s="44"/>
      <c r="X46" s="54"/>
      <c r="Y46" s="44"/>
      <c r="Z46" s="44"/>
      <c r="AA46" s="44">
        <v>32.988</v>
      </c>
      <c r="AB46" s="44">
        <v>32.735999999999997</v>
      </c>
      <c r="AC46" s="44"/>
      <c r="AD46" s="44">
        <v>32.546999999999997</v>
      </c>
      <c r="AE46" s="39"/>
      <c r="AF46" s="44">
        <v>32.567</v>
      </c>
      <c r="AG46" s="44"/>
      <c r="AH46" s="40"/>
      <c r="AI46" s="41"/>
    </row>
    <row r="47" spans="4:35" x14ac:dyDescent="0.2">
      <c r="O47" s="38">
        <v>43</v>
      </c>
      <c r="P47" s="44"/>
      <c r="Q47" s="44"/>
      <c r="R47" s="44"/>
      <c r="S47" s="44"/>
      <c r="T47" s="44"/>
      <c r="U47" s="44"/>
      <c r="V47" s="44">
        <v>33.360999999999997</v>
      </c>
      <c r="W47" s="44"/>
      <c r="X47" s="39"/>
      <c r="Y47" s="44"/>
      <c r="Z47" s="44"/>
      <c r="AB47" s="44">
        <v>32.966999999999999</v>
      </c>
      <c r="AC47" s="44"/>
      <c r="AD47" s="44">
        <v>32.786999999999999</v>
      </c>
      <c r="AE47" s="39"/>
      <c r="AF47" s="44">
        <v>32.634999999999998</v>
      </c>
      <c r="AG47" s="44"/>
      <c r="AH47" s="40"/>
      <c r="AI47" s="40"/>
    </row>
    <row r="48" spans="4:35" x14ac:dyDescent="0.2">
      <c r="O48" s="38">
        <v>44</v>
      </c>
      <c r="P48" s="44"/>
      <c r="R48" s="44"/>
      <c r="S48" s="44"/>
      <c r="T48" s="44"/>
      <c r="U48" s="44"/>
      <c r="W48" s="44"/>
      <c r="X48" s="94"/>
      <c r="Y48" s="44"/>
      <c r="Z48" s="44"/>
      <c r="AA48" s="94"/>
      <c r="AB48" s="44">
        <v>32.774000000000001</v>
      </c>
      <c r="AC48" s="44"/>
      <c r="AD48" s="44">
        <v>33.012</v>
      </c>
      <c r="AE48" s="94"/>
      <c r="AF48" s="44">
        <v>32.780999999999999</v>
      </c>
      <c r="AH48" s="94"/>
      <c r="AI48" s="95"/>
    </row>
    <row r="49" spans="15:35" x14ac:dyDescent="0.2">
      <c r="O49" s="38">
        <v>45</v>
      </c>
      <c r="P49" s="44"/>
      <c r="Q49" s="43"/>
      <c r="R49" s="44"/>
      <c r="S49" s="44"/>
      <c r="T49" s="44"/>
      <c r="U49" s="44"/>
      <c r="V49" s="44"/>
      <c r="X49" s="43"/>
      <c r="Y49" s="44"/>
      <c r="Z49" s="44"/>
      <c r="AA49" s="43"/>
      <c r="AB49" s="44">
        <v>32.886000000000003</v>
      </c>
      <c r="AC49" s="44"/>
      <c r="AD49" s="44">
        <v>32.735999999999997</v>
      </c>
      <c r="AE49" s="43"/>
      <c r="AF49" s="44">
        <v>32.671999999999997</v>
      </c>
      <c r="AG49" s="43"/>
      <c r="AH49" s="43"/>
      <c r="AI49" s="57"/>
    </row>
    <row r="50" spans="15:35" x14ac:dyDescent="0.2">
      <c r="O50" s="38">
        <v>46</v>
      </c>
      <c r="P50" s="44"/>
      <c r="Q50" s="43"/>
      <c r="R50" s="44"/>
      <c r="S50" s="44"/>
      <c r="T50" s="44"/>
      <c r="V50" s="44"/>
      <c r="W50" s="44"/>
      <c r="X50" s="43"/>
      <c r="Y50" s="44"/>
      <c r="Z50" s="44"/>
      <c r="AA50" s="43"/>
      <c r="AB50" s="44">
        <v>33.082000000000001</v>
      </c>
      <c r="AC50" s="44"/>
      <c r="AD50" s="44">
        <v>32.804000000000002</v>
      </c>
      <c r="AE50" s="43"/>
      <c r="AF50" s="44">
        <v>32.645000000000003</v>
      </c>
      <c r="AG50" s="43"/>
      <c r="AH50" s="54"/>
      <c r="AI50" s="57"/>
    </row>
    <row r="51" spans="15:35" x14ac:dyDescent="0.2">
      <c r="O51" s="38">
        <v>47</v>
      </c>
      <c r="P51" s="44"/>
      <c r="Q51" s="54"/>
      <c r="S51" s="44"/>
      <c r="T51" s="44"/>
      <c r="U51" s="44"/>
      <c r="V51" s="44"/>
      <c r="W51" s="44"/>
      <c r="X51" s="54"/>
      <c r="Y51" s="44"/>
      <c r="Z51" s="44"/>
      <c r="AA51" s="94"/>
      <c r="AD51" s="44">
        <v>32.847999999999999</v>
      </c>
      <c r="AE51" s="59"/>
      <c r="AG51" s="59"/>
      <c r="AH51" s="54"/>
      <c r="AI51" s="55"/>
    </row>
    <row r="52" spans="15:35" x14ac:dyDescent="0.2">
      <c r="O52" s="38">
        <v>48</v>
      </c>
      <c r="P52" s="44"/>
      <c r="Q52" s="43"/>
      <c r="R52" s="43"/>
      <c r="S52" s="44"/>
      <c r="V52" s="44"/>
      <c r="W52" s="44"/>
      <c r="X52" s="43"/>
      <c r="AA52" s="94"/>
      <c r="AB52" s="94"/>
      <c r="AC52" s="94"/>
      <c r="AE52" s="43"/>
      <c r="AF52" s="43"/>
      <c r="AG52" s="43"/>
      <c r="AH52" s="43"/>
      <c r="AI52" s="57"/>
    </row>
    <row r="53" spans="15:35" x14ac:dyDescent="0.2">
      <c r="O53" s="38">
        <v>49</v>
      </c>
      <c r="P53" s="44"/>
      <c r="Q53" s="94"/>
      <c r="R53" s="94"/>
      <c r="S53" s="44"/>
      <c r="U53" s="94"/>
      <c r="W53" s="44"/>
      <c r="X53" s="94"/>
      <c r="Y53" s="94"/>
      <c r="Z53" s="94"/>
      <c r="AA53" s="43"/>
      <c r="AB53" s="43"/>
      <c r="AC53" s="43"/>
      <c r="AD53" s="43"/>
      <c r="AE53" s="94"/>
      <c r="AF53" s="94"/>
      <c r="AG53" s="94"/>
      <c r="AH53" s="94"/>
      <c r="AI53" s="95"/>
    </row>
    <row r="54" spans="15:35" x14ac:dyDescent="0.2">
      <c r="O54" s="38">
        <v>50</v>
      </c>
      <c r="Q54" s="43"/>
      <c r="R54" s="43"/>
      <c r="S54" s="44"/>
      <c r="T54" s="43"/>
      <c r="U54" s="43"/>
      <c r="V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57"/>
    </row>
    <row r="55" spans="15:35" x14ac:dyDescent="0.2">
      <c r="O55" s="38">
        <v>51</v>
      </c>
      <c r="P55" s="56"/>
      <c r="Q55" s="43"/>
      <c r="R55" s="43"/>
      <c r="S55" s="44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57"/>
    </row>
    <row r="56" spans="15:35" x14ac:dyDescent="0.2">
      <c r="O56" s="38">
        <v>52</v>
      </c>
      <c r="P56" s="56"/>
      <c r="Q56" s="43"/>
      <c r="R56" s="43"/>
      <c r="S56" s="44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57"/>
    </row>
    <row r="57" spans="15:35" x14ac:dyDescent="0.2">
      <c r="O57" s="38">
        <v>53</v>
      </c>
      <c r="P57" s="56"/>
      <c r="Q57" s="43"/>
      <c r="R57" s="43"/>
      <c r="S57" s="44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57"/>
    </row>
    <row r="58" spans="15:35" x14ac:dyDescent="0.2">
      <c r="O58" s="38">
        <v>54</v>
      </c>
      <c r="P58" s="56"/>
      <c r="Q58" s="43"/>
      <c r="R58" s="43"/>
      <c r="S58" s="44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57"/>
    </row>
    <row r="59" spans="15:35" x14ac:dyDescent="0.2">
      <c r="O59" s="38">
        <v>55</v>
      </c>
      <c r="P59" s="56"/>
      <c r="Q59" s="43"/>
      <c r="R59" s="43"/>
      <c r="S59" s="44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57"/>
    </row>
    <row r="60" spans="15:35" x14ac:dyDescent="0.2">
      <c r="O60" s="38">
        <v>56</v>
      </c>
      <c r="P60" s="56"/>
      <c r="Q60" s="43"/>
      <c r="R60" s="43"/>
      <c r="S60" s="44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57"/>
    </row>
    <row r="61" spans="15:35" x14ac:dyDescent="0.2">
      <c r="O61" s="38">
        <v>57</v>
      </c>
      <c r="P61" s="56"/>
      <c r="Q61" s="43"/>
      <c r="R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57"/>
    </row>
    <row r="62" spans="15:35" x14ac:dyDescent="0.2">
      <c r="O62" s="38">
        <v>58</v>
      </c>
      <c r="P62" s="56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57"/>
    </row>
    <row r="63" spans="15:35" x14ac:dyDescent="0.2">
      <c r="O63" s="38">
        <v>59</v>
      </c>
      <c r="P63" s="56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57"/>
    </row>
    <row r="64" spans="15:35" ht="17" thickBot="1" x14ac:dyDescent="0.25">
      <c r="O64" s="38">
        <v>60</v>
      </c>
      <c r="P64" s="96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8"/>
    </row>
    <row r="65" spans="13:37" x14ac:dyDescent="0.2">
      <c r="Y65" s="44"/>
      <c r="AH65" s="44">
        <v>44.802999999999997</v>
      </c>
    </row>
    <row r="66" spans="13:37" x14ac:dyDescent="0.2">
      <c r="M66" t="s">
        <v>63</v>
      </c>
      <c r="P66">
        <v>37</v>
      </c>
      <c r="T66" s="44"/>
      <c r="Y66" s="107">
        <v>71</v>
      </c>
      <c r="Z66" s="107"/>
      <c r="AH66" s="44">
        <v>39.777000000000001</v>
      </c>
    </row>
    <row r="67" spans="13:37" x14ac:dyDescent="0.2">
      <c r="M67" t="s">
        <v>22</v>
      </c>
      <c r="P67" s="44">
        <v>37.395000000000003</v>
      </c>
      <c r="Q67" s="44">
        <v>37.784999999999997</v>
      </c>
      <c r="R67" s="44">
        <v>38.56</v>
      </c>
      <c r="S67" s="44">
        <v>37.356000000000002</v>
      </c>
      <c r="T67" s="44">
        <v>37.607999999999997</v>
      </c>
      <c r="U67" s="44">
        <v>36.963999999999999</v>
      </c>
      <c r="V67" s="44">
        <v>37.302999999999997</v>
      </c>
      <c r="W67" s="44">
        <v>37.939</v>
      </c>
      <c r="X67" s="44">
        <v>37.512999999999998</v>
      </c>
      <c r="Y67" s="44">
        <v>37.738</v>
      </c>
      <c r="Z67" s="44">
        <v>35.435000000000002</v>
      </c>
      <c r="AA67" s="44">
        <v>37.787999999999997</v>
      </c>
      <c r="AB67" s="44">
        <v>36.457000000000001</v>
      </c>
      <c r="AC67" s="44">
        <v>36.552</v>
      </c>
      <c r="AD67" s="44">
        <v>34.587000000000003</v>
      </c>
      <c r="AE67" s="44">
        <v>37.322000000000003</v>
      </c>
      <c r="AF67" s="44">
        <v>35.677999999999997</v>
      </c>
      <c r="AG67" s="44">
        <v>36.950000000000003</v>
      </c>
      <c r="AH67" s="44">
        <v>36.603000000000002</v>
      </c>
      <c r="AK67" s="44"/>
    </row>
    <row r="68" spans="13:37" x14ac:dyDescent="0.2">
      <c r="M68" t="s">
        <v>23</v>
      </c>
      <c r="Q68">
        <v>156.398</v>
      </c>
      <c r="R68">
        <v>153.82499999999999</v>
      </c>
      <c r="S68">
        <v>153.035</v>
      </c>
      <c r="T68">
        <v>152.76499999999999</v>
      </c>
      <c r="U68">
        <v>151.62</v>
      </c>
      <c r="V68">
        <v>151.77600000000001</v>
      </c>
      <c r="W68">
        <v>154.71100000000001</v>
      </c>
      <c r="X68">
        <v>150.649</v>
      </c>
      <c r="Y68">
        <v>155.77000000000001</v>
      </c>
      <c r="Z68">
        <v>151.62299999999999</v>
      </c>
      <c r="AA68">
        <v>116.411</v>
      </c>
      <c r="AB68">
        <v>148.93899999999999</v>
      </c>
      <c r="AC68">
        <v>152.65700000000001</v>
      </c>
      <c r="AD68">
        <v>150.95699999999999</v>
      </c>
      <c r="AE68">
        <v>151.37100000000001</v>
      </c>
      <c r="AF68">
        <v>150.99600000000001</v>
      </c>
      <c r="AG68">
        <v>153.267</v>
      </c>
      <c r="AH68">
        <v>150.68100000000001</v>
      </c>
      <c r="AI68">
        <v>140.227</v>
      </c>
    </row>
    <row r="69" spans="13:37" x14ac:dyDescent="0.2">
      <c r="M69" t="s">
        <v>24</v>
      </c>
      <c r="P69" s="51">
        <f>SUM(P5:P68)</f>
        <v>1384.8609999999996</v>
      </c>
      <c r="Q69" s="51">
        <f t="shared" ref="Q69:AI69" si="8">SUM(Q5:Q68)</f>
        <v>1133.4900000000002</v>
      </c>
      <c r="R69" s="51">
        <f t="shared" si="8"/>
        <v>1261.8140000000003</v>
      </c>
      <c r="S69" s="51">
        <f t="shared" si="8"/>
        <v>1320.1950000000002</v>
      </c>
      <c r="T69" s="51">
        <f>SUM(T6:T68)</f>
        <v>952.68799999999976</v>
      </c>
      <c r="U69" s="51">
        <f t="shared" si="8"/>
        <v>1409.8779999999997</v>
      </c>
      <c r="V69" s="51">
        <f t="shared" si="8"/>
        <v>1616.3910000000003</v>
      </c>
      <c r="W69" s="51">
        <f t="shared" si="8"/>
        <v>928.70999999999992</v>
      </c>
      <c r="X69" s="51">
        <f t="shared" si="8"/>
        <v>1054.8599999999999</v>
      </c>
      <c r="Y69" s="51">
        <f t="shared" si="8"/>
        <v>1330.9520000000002</v>
      </c>
      <c r="Z69" s="51">
        <f t="shared" si="8"/>
        <v>1374.9919999999995</v>
      </c>
      <c r="AA69" s="51">
        <f t="shared" si="8"/>
        <v>1549.7470000000001</v>
      </c>
      <c r="AB69" s="51">
        <f t="shared" si="8"/>
        <v>1697.0290000000007</v>
      </c>
      <c r="AC69" s="51">
        <f t="shared" si="8"/>
        <v>917.60500000000013</v>
      </c>
      <c r="AD69" s="51">
        <f t="shared" si="8"/>
        <v>1736.65</v>
      </c>
      <c r="AE69" s="51">
        <f t="shared" si="8"/>
        <v>1315.0149999999999</v>
      </c>
      <c r="AF69" s="51">
        <f t="shared" si="8"/>
        <v>1698.6669999999999</v>
      </c>
      <c r="AG69" s="51">
        <f t="shared" si="8"/>
        <v>917.9860000000001</v>
      </c>
      <c r="AH69" s="51">
        <f>SUM(AH6:AH68)</f>
        <v>929.97799999999995</v>
      </c>
      <c r="AI69" s="51">
        <f t="shared" si="8"/>
        <v>627.57599999999991</v>
      </c>
      <c r="AK69" s="51"/>
    </row>
    <row r="70" spans="13:37" x14ac:dyDescent="0.2">
      <c r="P70" t="str">
        <f>TEXT(P69/(24 * 60 * 60),"ч:мм:сс")</f>
        <v>0:23:05</v>
      </c>
      <c r="Q70" t="str">
        <f t="shared" ref="Q70:AI70" si="9">TEXT(Q69/(24 * 60 * 60),"ч:мм:сс")</f>
        <v>0:18:53</v>
      </c>
      <c r="R70" t="str">
        <f t="shared" si="9"/>
        <v>0:21:02</v>
      </c>
      <c r="S70" t="str">
        <f t="shared" si="9"/>
        <v>0:22:00</v>
      </c>
      <c r="T70" t="str">
        <f t="shared" si="9"/>
        <v>0:15:53</v>
      </c>
      <c r="U70" t="str">
        <f t="shared" si="9"/>
        <v>0:23:30</v>
      </c>
      <c r="V70" t="str">
        <f t="shared" si="9"/>
        <v>0:26:56</v>
      </c>
      <c r="W70" t="str">
        <f t="shared" si="9"/>
        <v>0:15:29</v>
      </c>
      <c r="X70" t="str">
        <f t="shared" si="9"/>
        <v>0:17:35</v>
      </c>
      <c r="Y70" t="str">
        <f t="shared" si="9"/>
        <v>0:22:11</v>
      </c>
      <c r="Z70" t="str">
        <f t="shared" si="9"/>
        <v>0:22:55</v>
      </c>
      <c r="AA70" t="str">
        <f t="shared" si="9"/>
        <v>0:25:50</v>
      </c>
      <c r="AB70" t="str">
        <f t="shared" si="9"/>
        <v>0:28:17</v>
      </c>
      <c r="AC70" t="str">
        <f t="shared" si="9"/>
        <v>0:15:18</v>
      </c>
      <c r="AD70" t="str">
        <f t="shared" si="9"/>
        <v>0:28:57</v>
      </c>
      <c r="AE70" t="str">
        <f t="shared" si="9"/>
        <v>0:21:55</v>
      </c>
      <c r="AF70" t="str">
        <f t="shared" si="9"/>
        <v>0:28:19</v>
      </c>
      <c r="AG70" t="str">
        <f t="shared" si="9"/>
        <v>0:15:18</v>
      </c>
      <c r="AH70" t="str">
        <f t="shared" si="9"/>
        <v>0:15:30</v>
      </c>
      <c r="AI70" t="str">
        <f t="shared" si="9"/>
        <v>0:10:28</v>
      </c>
    </row>
  </sheetData>
  <mergeCells count="13">
    <mergeCell ref="J5:K5"/>
    <mergeCell ref="L5:L6"/>
    <mergeCell ref="M5:M6"/>
    <mergeCell ref="A1:M1"/>
    <mergeCell ref="A3:M3"/>
    <mergeCell ref="A4:K4"/>
    <mergeCell ref="A5:A6"/>
    <mergeCell ref="B5:B6"/>
    <mergeCell ref="C5:C6"/>
    <mergeCell ref="D5:D6"/>
    <mergeCell ref="E5:E6"/>
    <mergeCell ref="F5:H5"/>
    <mergeCell ref="I5:I6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Результаты</vt:lpstr>
      <vt:lpstr>Питы-Штрафы-Компенсации</vt:lpstr>
      <vt:lpstr>KartFreedom </vt:lpstr>
      <vt:lpstr>KartFreedom Junior</vt:lpstr>
      <vt:lpstr>Ingul Kart RT</vt:lpstr>
      <vt:lpstr>GAT</vt:lpstr>
      <vt:lpstr>Hurricane</vt:lpstr>
      <vt:lpstr>Fossa</vt:lpstr>
      <vt:lpstr>KartFreedom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Пользователь Microsoft Office</cp:lastModifiedBy>
  <dcterms:created xsi:type="dcterms:W3CDTF">2018-10-15T06:40:05Z</dcterms:created>
  <dcterms:modified xsi:type="dcterms:W3CDTF">2020-03-07T16:35:58Z</dcterms:modified>
</cp:coreProperties>
</file>